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2\Final\"/>
    </mc:Choice>
  </mc:AlternateContent>
  <xr:revisionPtr revIDLastSave="0" documentId="8_{E3A59EC2-65F8-4DD7-83D2-6253DB2ED15A}" xr6:coauthVersionLast="47" xr6:coauthVersionMax="47" xr10:uidLastSave="{00000000-0000-0000-0000-000000000000}"/>
  <workbookProtection workbookAlgorithmName="SHA-512" workbookHashValue="ZBMQOXEOMhIhfXoeHmZYhVvkyNrSZ2krMtvftRpyxPdG0hQj4R4SryunxigF/2+A0sjE15JeUGp0tsFTH6Y8Iw==" workbookSaltValue="JY2g9xf36t0FxFQk8zMGwg==" workbookSpinCount="100000" lockStructure="1"/>
  <bookViews>
    <workbookView xWindow="-110" yWindow="-110" windowWidth="19420" windowHeight="11500" xr2:uid="{00000000-000D-0000-FFFF-FFFF00000000}"/>
  </bookViews>
  <sheets>
    <sheet name="Summary" sheetId="1" r:id="rId1"/>
    <sheet name="NW371" sheetId="2" r:id="rId2"/>
    <sheet name="NW372" sheetId="3" r:id="rId3"/>
    <sheet name="NW373" sheetId="4" r:id="rId4"/>
    <sheet name="NW374" sheetId="5" r:id="rId5"/>
    <sheet name="NW375" sheetId="6" r:id="rId6"/>
    <sheet name="DC37" sheetId="7" r:id="rId7"/>
    <sheet name="NW381" sheetId="8" r:id="rId8"/>
    <sheet name="NW382" sheetId="9" r:id="rId9"/>
    <sheet name="NW383" sheetId="10" r:id="rId10"/>
    <sheet name="NW384" sheetId="11" r:id="rId11"/>
    <sheet name="NW385" sheetId="12" r:id="rId12"/>
    <sheet name="DC38" sheetId="13" r:id="rId13"/>
    <sheet name="NW392" sheetId="14" r:id="rId14"/>
    <sheet name="NW393" sheetId="15" r:id="rId15"/>
    <sheet name="NW394" sheetId="16" r:id="rId16"/>
    <sheet name="NW396" sheetId="17" r:id="rId17"/>
    <sheet name="NW397" sheetId="18" r:id="rId18"/>
    <sheet name="DC39" sheetId="19" r:id="rId19"/>
    <sheet name="NW403" sheetId="20" r:id="rId20"/>
    <sheet name="NW404" sheetId="21" r:id="rId21"/>
    <sheet name="NW405" sheetId="22" r:id="rId22"/>
    <sheet name="DC40" sheetId="23" r:id="rId23"/>
  </sheets>
  <definedNames>
    <definedName name="_xlnm.Print_Area" localSheetId="6">'DC37'!$A$1:$X$128</definedName>
    <definedName name="_xlnm.Print_Area" localSheetId="12">'DC38'!$A$1:$X$128</definedName>
    <definedName name="_xlnm.Print_Area" localSheetId="18">'DC39'!$A$1:$X$128</definedName>
    <definedName name="_xlnm.Print_Area" localSheetId="22">'DC40'!$A$1:$X$128</definedName>
    <definedName name="_xlnm.Print_Area" localSheetId="1">'NW371'!$A$1:$X$128</definedName>
    <definedName name="_xlnm.Print_Area" localSheetId="2">'NW372'!$A$1:$X$128</definedName>
    <definedName name="_xlnm.Print_Area" localSheetId="3">'NW373'!$A$1:$X$128</definedName>
    <definedName name="_xlnm.Print_Area" localSheetId="4">'NW374'!$A$1:$X$128</definedName>
    <definedName name="_xlnm.Print_Area" localSheetId="5">'NW375'!$A$1:$X$128</definedName>
    <definedName name="_xlnm.Print_Area" localSheetId="7">'NW381'!$A$1:$X$128</definedName>
    <definedName name="_xlnm.Print_Area" localSheetId="8">'NW382'!$A$1:$X$128</definedName>
    <definedName name="_xlnm.Print_Area" localSheetId="9">'NW383'!$A$1:$X$128</definedName>
    <definedName name="_xlnm.Print_Area" localSheetId="10">'NW384'!$A$1:$X$128</definedName>
    <definedName name="_xlnm.Print_Area" localSheetId="11">'NW385'!$A$1:$X$128</definedName>
    <definedName name="_xlnm.Print_Area" localSheetId="13">'NW392'!$A$1:$X$128</definedName>
    <definedName name="_xlnm.Print_Area" localSheetId="14">'NW393'!$A$1:$X$128</definedName>
    <definedName name="_xlnm.Print_Area" localSheetId="15">'NW394'!$A$1:$X$128</definedName>
    <definedName name="_xlnm.Print_Area" localSheetId="16">'NW396'!$A$1:$X$128</definedName>
    <definedName name="_xlnm.Print_Area" localSheetId="17">'NW397'!$A$1:$X$128</definedName>
    <definedName name="_xlnm.Print_Area" localSheetId="19">'NW403'!$A$1:$X$128</definedName>
    <definedName name="_xlnm.Print_Area" localSheetId="20">'NW404'!$A$1:$X$128</definedName>
    <definedName name="_xlnm.Print_Area" localSheetId="21">'NW405'!$A$1:$X$128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" l="1"/>
  <c r="N87" i="2"/>
  <c r="M87" i="2"/>
  <c r="L87" i="2"/>
  <c r="K87" i="2"/>
  <c r="J87" i="2"/>
  <c r="I87" i="2"/>
  <c r="H87" i="2"/>
  <c r="G87" i="2"/>
  <c r="F87" i="2"/>
  <c r="F115" i="2" s="1"/>
  <c r="D87" i="2"/>
  <c r="D115" i="2" s="1"/>
  <c r="C87" i="2"/>
  <c r="C115" i="2" s="1"/>
  <c r="B87" i="2"/>
  <c r="B115" i="2" s="1"/>
  <c r="O87" i="3"/>
  <c r="N87" i="3"/>
  <c r="N114" i="3" s="1"/>
  <c r="M87" i="3"/>
  <c r="L87" i="3"/>
  <c r="L115" i="3" s="1"/>
  <c r="R115" i="3" s="1"/>
  <c r="K87" i="3"/>
  <c r="J87" i="3"/>
  <c r="J115" i="3" s="1"/>
  <c r="I87" i="3"/>
  <c r="I115" i="3" s="1"/>
  <c r="H87" i="3"/>
  <c r="H115" i="3" s="1"/>
  <c r="G87" i="3"/>
  <c r="G115" i="3" s="1"/>
  <c r="F87" i="3"/>
  <c r="D87" i="3"/>
  <c r="C87" i="3"/>
  <c r="B87" i="3"/>
  <c r="O87" i="4"/>
  <c r="O114" i="4" s="1"/>
  <c r="N87" i="4"/>
  <c r="M87" i="4"/>
  <c r="L87" i="4"/>
  <c r="K87" i="4"/>
  <c r="K115" i="4" s="1"/>
  <c r="J87" i="4"/>
  <c r="J115" i="4" s="1"/>
  <c r="I87" i="4"/>
  <c r="I115" i="4" s="1"/>
  <c r="H87" i="4"/>
  <c r="G87" i="4"/>
  <c r="F87" i="4"/>
  <c r="F115" i="4" s="1"/>
  <c r="D87" i="4"/>
  <c r="D115" i="4" s="1"/>
  <c r="C87" i="4"/>
  <c r="C115" i="4" s="1"/>
  <c r="B87" i="4"/>
  <c r="B115" i="4" s="1"/>
  <c r="O87" i="5"/>
  <c r="O115" i="5" s="1"/>
  <c r="N87" i="5"/>
  <c r="M87" i="5"/>
  <c r="M115" i="5" s="1"/>
  <c r="S115" i="5" s="1"/>
  <c r="L87" i="5"/>
  <c r="L115" i="5" s="1"/>
  <c r="R115" i="5" s="1"/>
  <c r="K87" i="5"/>
  <c r="K115" i="5" s="1"/>
  <c r="J87" i="5"/>
  <c r="I87" i="5"/>
  <c r="H87" i="5"/>
  <c r="G87" i="5"/>
  <c r="F87" i="5"/>
  <c r="D87" i="5"/>
  <c r="C87" i="5"/>
  <c r="B87" i="5"/>
  <c r="O87" i="6"/>
  <c r="O114" i="6" s="1"/>
  <c r="N87" i="6"/>
  <c r="N114" i="6" s="1"/>
  <c r="M87" i="6"/>
  <c r="M115" i="6" s="1"/>
  <c r="S115" i="6" s="1"/>
  <c r="L87" i="6"/>
  <c r="K87" i="6"/>
  <c r="J87" i="6"/>
  <c r="J115" i="6" s="1"/>
  <c r="I87" i="6"/>
  <c r="I115" i="6" s="1"/>
  <c r="H87" i="6"/>
  <c r="H115" i="6" s="1"/>
  <c r="G87" i="6"/>
  <c r="G115" i="6" s="1"/>
  <c r="F87" i="6"/>
  <c r="D87" i="6"/>
  <c r="D115" i="6" s="1"/>
  <c r="C87" i="6"/>
  <c r="C115" i="6" s="1"/>
  <c r="B87" i="6"/>
  <c r="B115" i="6" s="1"/>
  <c r="O87" i="7"/>
  <c r="N87" i="7"/>
  <c r="M87" i="7"/>
  <c r="L87" i="7"/>
  <c r="K87" i="7"/>
  <c r="J87" i="7"/>
  <c r="J115" i="7" s="1"/>
  <c r="I87" i="7"/>
  <c r="H87" i="7"/>
  <c r="G87" i="7"/>
  <c r="F87" i="7"/>
  <c r="D87" i="7"/>
  <c r="D115" i="7" s="1"/>
  <c r="C87" i="7"/>
  <c r="B87" i="7"/>
  <c r="O87" i="8"/>
  <c r="O114" i="8" s="1"/>
  <c r="N87" i="8"/>
  <c r="M87" i="8"/>
  <c r="M115" i="8" s="1"/>
  <c r="S115" i="8" s="1"/>
  <c r="L87" i="8"/>
  <c r="L115" i="8" s="1"/>
  <c r="R115" i="8" s="1"/>
  <c r="K87" i="8"/>
  <c r="K115" i="8" s="1"/>
  <c r="J87" i="8"/>
  <c r="J115" i="8" s="1"/>
  <c r="I87" i="8"/>
  <c r="I115" i="8" s="1"/>
  <c r="H87" i="8"/>
  <c r="H115" i="8" s="1"/>
  <c r="G87" i="8"/>
  <c r="G115" i="8" s="1"/>
  <c r="F87" i="8"/>
  <c r="F115" i="8" s="1"/>
  <c r="D87" i="8"/>
  <c r="C87" i="8"/>
  <c r="B87" i="8"/>
  <c r="O87" i="9"/>
  <c r="N87" i="9"/>
  <c r="M87" i="9"/>
  <c r="M115" i="9" s="1"/>
  <c r="S115" i="9" s="1"/>
  <c r="L87" i="9"/>
  <c r="K87" i="9"/>
  <c r="K115" i="9" s="1"/>
  <c r="J87" i="9"/>
  <c r="I87" i="9"/>
  <c r="H87" i="9"/>
  <c r="G87" i="9"/>
  <c r="F87" i="9"/>
  <c r="D87" i="9"/>
  <c r="D115" i="9" s="1"/>
  <c r="C87" i="9"/>
  <c r="C115" i="9" s="1"/>
  <c r="B87" i="9"/>
  <c r="B115" i="9" s="1"/>
  <c r="O87" i="10"/>
  <c r="O114" i="10" s="1"/>
  <c r="N87" i="10"/>
  <c r="N114" i="10" s="1"/>
  <c r="M87" i="10"/>
  <c r="M115" i="10" s="1"/>
  <c r="S115" i="10" s="1"/>
  <c r="L87" i="10"/>
  <c r="L115" i="10" s="1"/>
  <c r="R115" i="10" s="1"/>
  <c r="K87" i="10"/>
  <c r="K115" i="10" s="1"/>
  <c r="J87" i="10"/>
  <c r="J115" i="10" s="1"/>
  <c r="I87" i="10"/>
  <c r="H87" i="10"/>
  <c r="G87" i="10"/>
  <c r="F87" i="10"/>
  <c r="D87" i="10"/>
  <c r="D115" i="10" s="1"/>
  <c r="C87" i="10"/>
  <c r="B87" i="10"/>
  <c r="O87" i="11"/>
  <c r="O115" i="11" s="1"/>
  <c r="N87" i="11"/>
  <c r="N115" i="11" s="1"/>
  <c r="M87" i="11"/>
  <c r="M115" i="11" s="1"/>
  <c r="S115" i="11" s="1"/>
  <c r="L87" i="11"/>
  <c r="L115" i="11" s="1"/>
  <c r="R115" i="11" s="1"/>
  <c r="K87" i="11"/>
  <c r="K115" i="11" s="1"/>
  <c r="J87" i="11"/>
  <c r="J115" i="11" s="1"/>
  <c r="I87" i="11"/>
  <c r="I115" i="11" s="1"/>
  <c r="H87" i="11"/>
  <c r="H115" i="11" s="1"/>
  <c r="G87" i="11"/>
  <c r="G115" i="11" s="1"/>
  <c r="F87" i="11"/>
  <c r="F115" i="11" s="1"/>
  <c r="D87" i="11"/>
  <c r="D115" i="11" s="1"/>
  <c r="C87" i="11"/>
  <c r="C115" i="11" s="1"/>
  <c r="B87" i="11"/>
  <c r="B115" i="11" s="1"/>
  <c r="O87" i="12"/>
  <c r="O115" i="12" s="1"/>
  <c r="N87" i="12"/>
  <c r="N115" i="12" s="1"/>
  <c r="M87" i="12"/>
  <c r="L87" i="12"/>
  <c r="K87" i="12"/>
  <c r="J87" i="12"/>
  <c r="I87" i="12"/>
  <c r="H87" i="12"/>
  <c r="G87" i="12"/>
  <c r="F87" i="12"/>
  <c r="F115" i="12" s="1"/>
  <c r="D87" i="12"/>
  <c r="D115" i="12" s="1"/>
  <c r="C87" i="12"/>
  <c r="C115" i="12" s="1"/>
  <c r="B87" i="12"/>
  <c r="B115" i="12" s="1"/>
  <c r="O87" i="13"/>
  <c r="O114" i="13" s="1"/>
  <c r="N87" i="13"/>
  <c r="N114" i="13" s="1"/>
  <c r="M87" i="13"/>
  <c r="M115" i="13" s="1"/>
  <c r="S115" i="13" s="1"/>
  <c r="L87" i="13"/>
  <c r="K87" i="13"/>
  <c r="J87" i="13"/>
  <c r="I87" i="13"/>
  <c r="H87" i="13"/>
  <c r="G87" i="13"/>
  <c r="F87" i="13"/>
  <c r="F115" i="13" s="1"/>
  <c r="D87" i="13"/>
  <c r="D115" i="13" s="1"/>
  <c r="C87" i="13"/>
  <c r="B87" i="13"/>
  <c r="O87" i="14"/>
  <c r="N87" i="14"/>
  <c r="M87" i="14"/>
  <c r="L87" i="14"/>
  <c r="L115" i="14" s="1"/>
  <c r="K87" i="14"/>
  <c r="J87" i="14"/>
  <c r="J115" i="14" s="1"/>
  <c r="I87" i="14"/>
  <c r="I115" i="14" s="1"/>
  <c r="H87" i="14"/>
  <c r="H115" i="14" s="1"/>
  <c r="G87" i="14"/>
  <c r="G115" i="14" s="1"/>
  <c r="F87" i="14"/>
  <c r="F115" i="14" s="1"/>
  <c r="D87" i="14"/>
  <c r="D115" i="14" s="1"/>
  <c r="C87" i="14"/>
  <c r="C115" i="14" s="1"/>
  <c r="B87" i="14"/>
  <c r="B115" i="14" s="1"/>
  <c r="O87" i="15"/>
  <c r="N87" i="15"/>
  <c r="M87" i="15"/>
  <c r="M115" i="15" s="1"/>
  <c r="S115" i="15" s="1"/>
  <c r="L87" i="15"/>
  <c r="L115" i="15" s="1"/>
  <c r="R115" i="15" s="1"/>
  <c r="K87" i="15"/>
  <c r="K115" i="15" s="1"/>
  <c r="J87" i="15"/>
  <c r="J115" i="15" s="1"/>
  <c r="I87" i="15"/>
  <c r="I115" i="15" s="1"/>
  <c r="H87" i="15"/>
  <c r="G87" i="15"/>
  <c r="F87" i="15"/>
  <c r="D87" i="15"/>
  <c r="C87" i="15"/>
  <c r="C115" i="15" s="1"/>
  <c r="B87" i="15"/>
  <c r="B115" i="15" s="1"/>
  <c r="O87" i="16"/>
  <c r="N87" i="16"/>
  <c r="N115" i="16" s="1"/>
  <c r="M87" i="16"/>
  <c r="M115" i="16" s="1"/>
  <c r="S115" i="16" s="1"/>
  <c r="L87" i="16"/>
  <c r="L115" i="16" s="1"/>
  <c r="R115" i="16" s="1"/>
  <c r="K87" i="16"/>
  <c r="K115" i="16" s="1"/>
  <c r="J87" i="16"/>
  <c r="J115" i="16" s="1"/>
  <c r="I87" i="16"/>
  <c r="I115" i="16" s="1"/>
  <c r="H87" i="16"/>
  <c r="H115" i="16" s="1"/>
  <c r="G87" i="16"/>
  <c r="G115" i="16" s="1"/>
  <c r="F87" i="16"/>
  <c r="F115" i="16" s="1"/>
  <c r="D87" i="16"/>
  <c r="D115" i="16" s="1"/>
  <c r="C87" i="16"/>
  <c r="C115" i="16" s="1"/>
  <c r="B87" i="16"/>
  <c r="O87" i="17"/>
  <c r="N87" i="17"/>
  <c r="N114" i="17" s="1"/>
  <c r="M87" i="17"/>
  <c r="M115" i="17" s="1"/>
  <c r="S115" i="17" s="1"/>
  <c r="L87" i="17"/>
  <c r="K87" i="17"/>
  <c r="J87" i="17"/>
  <c r="I87" i="17"/>
  <c r="H87" i="17"/>
  <c r="G87" i="17"/>
  <c r="F87" i="17"/>
  <c r="D87" i="17"/>
  <c r="C87" i="17"/>
  <c r="B87" i="17"/>
  <c r="B115" i="17" s="1"/>
  <c r="O87" i="18"/>
  <c r="N87" i="18"/>
  <c r="M87" i="18"/>
  <c r="M115" i="18" s="1"/>
  <c r="S115" i="18" s="1"/>
  <c r="L87" i="18"/>
  <c r="L115" i="18" s="1"/>
  <c r="R115" i="18" s="1"/>
  <c r="K87" i="18"/>
  <c r="K115" i="18" s="1"/>
  <c r="J87" i="18"/>
  <c r="J115" i="18" s="1"/>
  <c r="I87" i="18"/>
  <c r="I115" i="18" s="1"/>
  <c r="H87" i="18"/>
  <c r="H115" i="18" s="1"/>
  <c r="G87" i="18"/>
  <c r="G115" i="18" s="1"/>
  <c r="F87" i="18"/>
  <c r="F115" i="18" s="1"/>
  <c r="D87" i="18"/>
  <c r="D115" i="18" s="1"/>
  <c r="C87" i="18"/>
  <c r="C115" i="18" s="1"/>
  <c r="B87" i="18"/>
  <c r="O87" i="19"/>
  <c r="N87" i="19"/>
  <c r="M87" i="19"/>
  <c r="L87" i="19"/>
  <c r="K87" i="19"/>
  <c r="J87" i="19"/>
  <c r="I87" i="19"/>
  <c r="H87" i="19"/>
  <c r="G87" i="19"/>
  <c r="G115" i="19" s="1"/>
  <c r="F87" i="19"/>
  <c r="F115" i="19" s="1"/>
  <c r="D87" i="19"/>
  <c r="D115" i="19" s="1"/>
  <c r="C87" i="19"/>
  <c r="C115" i="19" s="1"/>
  <c r="B87" i="19"/>
  <c r="O87" i="20"/>
  <c r="O115" i="20" s="1"/>
  <c r="N87" i="20"/>
  <c r="M87" i="20"/>
  <c r="M115" i="20" s="1"/>
  <c r="S115" i="20" s="1"/>
  <c r="L87" i="20"/>
  <c r="K87" i="20"/>
  <c r="J87" i="20"/>
  <c r="I87" i="20"/>
  <c r="H87" i="20"/>
  <c r="H115" i="20" s="1"/>
  <c r="G87" i="20"/>
  <c r="F87" i="20"/>
  <c r="D87" i="20"/>
  <c r="C87" i="20"/>
  <c r="B87" i="20"/>
  <c r="O87" i="21"/>
  <c r="O115" i="21" s="1"/>
  <c r="N87" i="21"/>
  <c r="M87" i="21"/>
  <c r="M115" i="21" s="1"/>
  <c r="S115" i="21" s="1"/>
  <c r="L87" i="21"/>
  <c r="L115" i="21" s="1"/>
  <c r="R115" i="21" s="1"/>
  <c r="K87" i="21"/>
  <c r="K115" i="21" s="1"/>
  <c r="J87" i="21"/>
  <c r="J115" i="21" s="1"/>
  <c r="I87" i="21"/>
  <c r="I115" i="21" s="1"/>
  <c r="H87" i="21"/>
  <c r="H115" i="21" s="1"/>
  <c r="G87" i="21"/>
  <c r="G115" i="21" s="1"/>
  <c r="F87" i="21"/>
  <c r="F115" i="21" s="1"/>
  <c r="D87" i="21"/>
  <c r="D115" i="21" s="1"/>
  <c r="C87" i="21"/>
  <c r="C115" i="21" s="1"/>
  <c r="B87" i="21"/>
  <c r="B115" i="21" s="1"/>
  <c r="O87" i="22"/>
  <c r="O115" i="22" s="1"/>
  <c r="N87" i="22"/>
  <c r="M87" i="22"/>
  <c r="L87" i="22"/>
  <c r="L115" i="22" s="1"/>
  <c r="R115" i="22" s="1"/>
  <c r="K87" i="22"/>
  <c r="J87" i="22"/>
  <c r="I87" i="22"/>
  <c r="H87" i="22"/>
  <c r="G87" i="22"/>
  <c r="F87" i="22"/>
  <c r="F115" i="22" s="1"/>
  <c r="D87" i="22"/>
  <c r="C87" i="22"/>
  <c r="C115" i="22" s="1"/>
  <c r="B87" i="22"/>
  <c r="B115" i="22" s="1"/>
  <c r="O87" i="23"/>
  <c r="N87" i="23"/>
  <c r="M87" i="23"/>
  <c r="M115" i="23" s="1"/>
  <c r="S115" i="23" s="1"/>
  <c r="L87" i="23"/>
  <c r="L115" i="23" s="1"/>
  <c r="R115" i="23" s="1"/>
  <c r="K87" i="23"/>
  <c r="K115" i="23" s="1"/>
  <c r="J87" i="23"/>
  <c r="J115" i="23" s="1"/>
  <c r="I87" i="23"/>
  <c r="I115" i="23" s="1"/>
  <c r="H87" i="23"/>
  <c r="H115" i="23" s="1"/>
  <c r="G87" i="23"/>
  <c r="G115" i="23" s="1"/>
  <c r="F87" i="23"/>
  <c r="F115" i="23" s="1"/>
  <c r="D87" i="23"/>
  <c r="D115" i="23" s="1"/>
  <c r="C87" i="23"/>
  <c r="C115" i="23" s="1"/>
  <c r="B87" i="23"/>
  <c r="B115" i="23" s="1"/>
  <c r="O87" i="1"/>
  <c r="N87" i="1"/>
  <c r="M87" i="1"/>
  <c r="L87" i="1"/>
  <c r="K87" i="1"/>
  <c r="J87" i="1"/>
  <c r="I87" i="1"/>
  <c r="H87" i="1"/>
  <c r="G87" i="1"/>
  <c r="F87" i="1"/>
  <c r="D87" i="1"/>
  <c r="D115" i="1" s="1"/>
  <c r="C87" i="1"/>
  <c r="C115" i="1" s="1"/>
  <c r="B87" i="1"/>
  <c r="B115" i="1" s="1"/>
  <c r="O115" i="2"/>
  <c r="N115" i="2"/>
  <c r="M115" i="2"/>
  <c r="S115" i="2" s="1"/>
  <c r="L115" i="2"/>
  <c r="R115" i="2" s="1"/>
  <c r="K115" i="2"/>
  <c r="J115" i="2"/>
  <c r="I115" i="2"/>
  <c r="H115" i="2"/>
  <c r="G115" i="2"/>
  <c r="O114" i="2"/>
  <c r="N114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S108" i="2"/>
  <c r="R108" i="2"/>
  <c r="E108" i="2"/>
  <c r="U108" i="2" s="1"/>
  <c r="S107" i="2"/>
  <c r="R107" i="2"/>
  <c r="E107" i="2"/>
  <c r="U107" i="2" s="1"/>
  <c r="S106" i="2"/>
  <c r="R106" i="2"/>
  <c r="E106" i="2"/>
  <c r="S105" i="2"/>
  <c r="R105" i="2"/>
  <c r="E105" i="2"/>
  <c r="S104" i="2"/>
  <c r="R104" i="2"/>
  <c r="E104" i="2"/>
  <c r="U104" i="2" s="1"/>
  <c r="T103" i="2"/>
  <c r="S103" i="2"/>
  <c r="R103" i="2"/>
  <c r="E103" i="2"/>
  <c r="U103" i="2" s="1"/>
  <c r="S102" i="2"/>
  <c r="R102" i="2"/>
  <c r="E102" i="2"/>
  <c r="U102" i="2" s="1"/>
  <c r="S101" i="2"/>
  <c r="R101" i="2"/>
  <c r="E101" i="2"/>
  <c r="S100" i="2"/>
  <c r="R100" i="2"/>
  <c r="E100" i="2"/>
  <c r="U100" i="2" s="1"/>
  <c r="S99" i="2"/>
  <c r="R99" i="2"/>
  <c r="E99" i="2"/>
  <c r="U99" i="2" s="1"/>
  <c r="S98" i="2"/>
  <c r="R98" i="2"/>
  <c r="E98" i="2"/>
  <c r="M97" i="2"/>
  <c r="S97" i="2" s="1"/>
  <c r="L97" i="2"/>
  <c r="R97" i="2" s="1"/>
  <c r="K97" i="2"/>
  <c r="K114" i="2" s="1"/>
  <c r="J97" i="2"/>
  <c r="J114" i="2" s="1"/>
  <c r="I97" i="2"/>
  <c r="I114" i="2" s="1"/>
  <c r="H97" i="2"/>
  <c r="H114" i="2" s="1"/>
  <c r="G97" i="2"/>
  <c r="G114" i="2" s="1"/>
  <c r="F97" i="2"/>
  <c r="D97" i="2"/>
  <c r="C97" i="2"/>
  <c r="B97" i="2"/>
  <c r="N115" i="3"/>
  <c r="M115" i="3"/>
  <c r="S115" i="3" s="1"/>
  <c r="K115" i="3"/>
  <c r="F115" i="3"/>
  <c r="D115" i="3"/>
  <c r="C115" i="3"/>
  <c r="B115" i="3"/>
  <c r="U113" i="3"/>
  <c r="T113" i="3"/>
  <c r="S113" i="3"/>
  <c r="R113" i="3"/>
  <c r="S112" i="3"/>
  <c r="R112" i="3"/>
  <c r="E112" i="3"/>
  <c r="S111" i="3"/>
  <c r="R111" i="3"/>
  <c r="E111" i="3"/>
  <c r="U111" i="3" s="1"/>
  <c r="S110" i="3"/>
  <c r="R110" i="3"/>
  <c r="E110" i="3"/>
  <c r="U110" i="3" s="1"/>
  <c r="S109" i="3"/>
  <c r="R109" i="3"/>
  <c r="E109" i="3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S100" i="3"/>
  <c r="R100" i="3"/>
  <c r="E100" i="3"/>
  <c r="T100" i="3" s="1"/>
  <c r="S99" i="3"/>
  <c r="R99" i="3"/>
  <c r="E99" i="3"/>
  <c r="S98" i="3"/>
  <c r="R98" i="3"/>
  <c r="E98" i="3"/>
  <c r="U98" i="3" s="1"/>
  <c r="M97" i="3"/>
  <c r="S97" i="3" s="1"/>
  <c r="L97" i="3"/>
  <c r="R97" i="3" s="1"/>
  <c r="K97" i="3"/>
  <c r="J97" i="3"/>
  <c r="I97" i="3"/>
  <c r="I114" i="3" s="1"/>
  <c r="H97" i="3"/>
  <c r="G97" i="3"/>
  <c r="F97" i="3"/>
  <c r="F114" i="3" s="1"/>
  <c r="D97" i="3"/>
  <c r="D114" i="3" s="1"/>
  <c r="C97" i="3"/>
  <c r="C114" i="3" s="1"/>
  <c r="B97" i="3"/>
  <c r="B114" i="3" s="1"/>
  <c r="N115" i="4"/>
  <c r="M115" i="4"/>
  <c r="S115" i="4" s="1"/>
  <c r="L115" i="4"/>
  <c r="R115" i="4" s="1"/>
  <c r="H115" i="4"/>
  <c r="G115" i="4"/>
  <c r="N114" i="4"/>
  <c r="U113" i="4"/>
  <c r="T113" i="4"/>
  <c r="S113" i="4"/>
  <c r="R113" i="4"/>
  <c r="S112" i="4"/>
  <c r="R112" i="4"/>
  <c r="E112" i="4"/>
  <c r="S111" i="4"/>
  <c r="R111" i="4"/>
  <c r="E111" i="4"/>
  <c r="T111" i="4" s="1"/>
  <c r="S110" i="4"/>
  <c r="R110" i="4"/>
  <c r="E110" i="4"/>
  <c r="U110" i="4" s="1"/>
  <c r="S109" i="4"/>
  <c r="R109" i="4"/>
  <c r="E109" i="4"/>
  <c r="U109" i="4" s="1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U105" i="4" s="1"/>
  <c r="S104" i="4"/>
  <c r="R104" i="4"/>
  <c r="E104" i="4"/>
  <c r="S103" i="4"/>
  <c r="R103" i="4"/>
  <c r="E103" i="4"/>
  <c r="T103" i="4" s="1"/>
  <c r="S102" i="4"/>
  <c r="R102" i="4"/>
  <c r="E102" i="4"/>
  <c r="T102" i="4" s="1"/>
  <c r="S101" i="4"/>
  <c r="R101" i="4"/>
  <c r="E101" i="4"/>
  <c r="U101" i="4" s="1"/>
  <c r="S100" i="4"/>
  <c r="R100" i="4"/>
  <c r="E100" i="4"/>
  <c r="S99" i="4"/>
  <c r="R99" i="4"/>
  <c r="E99" i="4"/>
  <c r="S98" i="4"/>
  <c r="R98" i="4"/>
  <c r="E98" i="4"/>
  <c r="U98" i="4" s="1"/>
  <c r="M97" i="4"/>
  <c r="M114" i="4" s="1"/>
  <c r="S114" i="4" s="1"/>
  <c r="L97" i="4"/>
  <c r="K97" i="4"/>
  <c r="J97" i="4"/>
  <c r="I97" i="4"/>
  <c r="H97" i="4"/>
  <c r="H114" i="4" s="1"/>
  <c r="G97" i="4"/>
  <c r="G114" i="4" s="1"/>
  <c r="F97" i="4"/>
  <c r="D97" i="4"/>
  <c r="C97" i="4"/>
  <c r="B97" i="4"/>
  <c r="J115" i="5"/>
  <c r="I115" i="5"/>
  <c r="H115" i="5"/>
  <c r="G115" i="5"/>
  <c r="F115" i="5"/>
  <c r="D115" i="5"/>
  <c r="C115" i="5"/>
  <c r="B115" i="5"/>
  <c r="O114" i="5"/>
  <c r="U113" i="5"/>
  <c r="T113" i="5"/>
  <c r="S113" i="5"/>
  <c r="R113" i="5"/>
  <c r="S112" i="5"/>
  <c r="R112" i="5"/>
  <c r="E112" i="5"/>
  <c r="U112" i="5" s="1"/>
  <c r="S111" i="5"/>
  <c r="R111" i="5"/>
  <c r="E111" i="5"/>
  <c r="U111" i="5" s="1"/>
  <c r="S110" i="5"/>
  <c r="R110" i="5"/>
  <c r="E110" i="5"/>
  <c r="S109" i="5"/>
  <c r="R109" i="5"/>
  <c r="E109" i="5"/>
  <c r="U109" i="5" s="1"/>
  <c r="S108" i="5"/>
  <c r="R108" i="5"/>
  <c r="E108" i="5"/>
  <c r="U108" i="5" s="1"/>
  <c r="S107" i="5"/>
  <c r="R107" i="5"/>
  <c r="E107" i="5"/>
  <c r="S106" i="5"/>
  <c r="R106" i="5"/>
  <c r="E106" i="5"/>
  <c r="T106" i="5" s="1"/>
  <c r="S105" i="5"/>
  <c r="R105" i="5"/>
  <c r="E105" i="5"/>
  <c r="T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S101" i="5"/>
  <c r="R101" i="5"/>
  <c r="E101" i="5"/>
  <c r="U101" i="5" s="1"/>
  <c r="S100" i="5"/>
  <c r="R100" i="5"/>
  <c r="E100" i="5"/>
  <c r="U100" i="5" s="1"/>
  <c r="S99" i="5"/>
  <c r="R99" i="5"/>
  <c r="E99" i="5"/>
  <c r="S98" i="5"/>
  <c r="R98" i="5"/>
  <c r="E98" i="5"/>
  <c r="T98" i="5" s="1"/>
  <c r="M97" i="5"/>
  <c r="L97" i="5"/>
  <c r="K97" i="5"/>
  <c r="J97" i="5"/>
  <c r="J114" i="5" s="1"/>
  <c r="I97" i="5"/>
  <c r="I114" i="5" s="1"/>
  <c r="H97" i="5"/>
  <c r="H114" i="5" s="1"/>
  <c r="G97" i="5"/>
  <c r="G114" i="5" s="1"/>
  <c r="F97" i="5"/>
  <c r="F114" i="5" s="1"/>
  <c r="D97" i="5"/>
  <c r="D114" i="5" s="1"/>
  <c r="C97" i="5"/>
  <c r="C114" i="5" s="1"/>
  <c r="B97" i="5"/>
  <c r="B114" i="5" s="1"/>
  <c r="O115" i="6"/>
  <c r="L115" i="6"/>
  <c r="R115" i="6" s="1"/>
  <c r="K115" i="6"/>
  <c r="F115" i="6"/>
  <c r="U113" i="6"/>
  <c r="T113" i="6"/>
  <c r="S113" i="6"/>
  <c r="R113" i="6"/>
  <c r="S112" i="6"/>
  <c r="R112" i="6"/>
  <c r="E112" i="6"/>
  <c r="U112" i="6" s="1"/>
  <c r="S111" i="6"/>
  <c r="R111" i="6"/>
  <c r="E111" i="6"/>
  <c r="U111" i="6" s="1"/>
  <c r="S110" i="6"/>
  <c r="R110" i="6"/>
  <c r="E110" i="6"/>
  <c r="S109" i="6"/>
  <c r="R109" i="6"/>
  <c r="E109" i="6"/>
  <c r="T109" i="6" s="1"/>
  <c r="S108" i="6"/>
  <c r="R108" i="6"/>
  <c r="E108" i="6"/>
  <c r="U108" i="6" s="1"/>
  <c r="S107" i="6"/>
  <c r="R107" i="6"/>
  <c r="E107" i="6"/>
  <c r="U107" i="6" s="1"/>
  <c r="S106" i="6"/>
  <c r="R106" i="6"/>
  <c r="E106" i="6"/>
  <c r="U106" i="6" s="1"/>
  <c r="S105" i="6"/>
  <c r="R105" i="6"/>
  <c r="E105" i="6"/>
  <c r="S104" i="6"/>
  <c r="R104" i="6"/>
  <c r="E104" i="6"/>
  <c r="U104" i="6" s="1"/>
  <c r="S103" i="6"/>
  <c r="R103" i="6"/>
  <c r="E103" i="6"/>
  <c r="U103" i="6" s="1"/>
  <c r="S102" i="6"/>
  <c r="R102" i="6"/>
  <c r="E102" i="6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U98" i="6"/>
  <c r="T98" i="6"/>
  <c r="S98" i="6"/>
  <c r="R98" i="6"/>
  <c r="E98" i="6"/>
  <c r="M97" i="6"/>
  <c r="L97" i="6"/>
  <c r="L114" i="6" s="1"/>
  <c r="R114" i="6" s="1"/>
  <c r="K97" i="6"/>
  <c r="K114" i="6" s="1"/>
  <c r="J97" i="6"/>
  <c r="I97" i="6"/>
  <c r="H97" i="6"/>
  <c r="G97" i="6"/>
  <c r="F97" i="6"/>
  <c r="F114" i="6" s="1"/>
  <c r="D97" i="6"/>
  <c r="C97" i="6"/>
  <c r="B97" i="6"/>
  <c r="N115" i="7"/>
  <c r="M115" i="7"/>
  <c r="S115" i="7" s="1"/>
  <c r="L115" i="7"/>
  <c r="R115" i="7" s="1"/>
  <c r="K115" i="7"/>
  <c r="I115" i="7"/>
  <c r="H115" i="7"/>
  <c r="G115" i="7"/>
  <c r="F115" i="7"/>
  <c r="C115" i="7"/>
  <c r="B115" i="7"/>
  <c r="N114" i="7"/>
  <c r="U113" i="7"/>
  <c r="T113" i="7"/>
  <c r="S113" i="7"/>
  <c r="R113" i="7"/>
  <c r="S112" i="7"/>
  <c r="R112" i="7"/>
  <c r="E112" i="7"/>
  <c r="T112" i="7" s="1"/>
  <c r="S111" i="7"/>
  <c r="R111" i="7"/>
  <c r="E111" i="7"/>
  <c r="T111" i="7" s="1"/>
  <c r="S110" i="7"/>
  <c r="R110" i="7"/>
  <c r="E110" i="7"/>
  <c r="S109" i="7"/>
  <c r="R109" i="7"/>
  <c r="E109" i="7"/>
  <c r="U109" i="7" s="1"/>
  <c r="S108" i="7"/>
  <c r="R108" i="7"/>
  <c r="E108" i="7"/>
  <c r="S107" i="7"/>
  <c r="R107" i="7"/>
  <c r="E107" i="7"/>
  <c r="U107" i="7" s="1"/>
  <c r="S106" i="7"/>
  <c r="R106" i="7"/>
  <c r="E106" i="7"/>
  <c r="U106" i="7" s="1"/>
  <c r="S105" i="7"/>
  <c r="R105" i="7"/>
  <c r="E105" i="7"/>
  <c r="S104" i="7"/>
  <c r="R104" i="7"/>
  <c r="E104" i="7"/>
  <c r="T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S99" i="7"/>
  <c r="R99" i="7"/>
  <c r="E99" i="7"/>
  <c r="U99" i="7" s="1"/>
  <c r="T98" i="7"/>
  <c r="S98" i="7"/>
  <c r="R98" i="7"/>
  <c r="E98" i="7"/>
  <c r="U98" i="7" s="1"/>
  <c r="M97" i="7"/>
  <c r="S97" i="7" s="1"/>
  <c r="L97" i="7"/>
  <c r="K97" i="7"/>
  <c r="K114" i="7" s="1"/>
  <c r="J97" i="7"/>
  <c r="I97" i="7"/>
  <c r="H97" i="7"/>
  <c r="H114" i="7" s="1"/>
  <c r="G97" i="7"/>
  <c r="G114" i="7" s="1"/>
  <c r="F97" i="7"/>
  <c r="F114" i="7" s="1"/>
  <c r="D97" i="7"/>
  <c r="D114" i="7" s="1"/>
  <c r="C97" i="7"/>
  <c r="C114" i="7" s="1"/>
  <c r="B97" i="7"/>
  <c r="B114" i="7" s="1"/>
  <c r="O115" i="8"/>
  <c r="D115" i="8"/>
  <c r="C115" i="8"/>
  <c r="B115" i="8"/>
  <c r="U113" i="8"/>
  <c r="T113" i="8"/>
  <c r="S113" i="8"/>
  <c r="R113" i="8"/>
  <c r="S112" i="8"/>
  <c r="R112" i="8"/>
  <c r="E112" i="8"/>
  <c r="U112" i="8" s="1"/>
  <c r="S111" i="8"/>
  <c r="R111" i="8"/>
  <c r="E111" i="8"/>
  <c r="T111" i="8" s="1"/>
  <c r="S110" i="8"/>
  <c r="R110" i="8"/>
  <c r="E110" i="8"/>
  <c r="U110" i="8" s="1"/>
  <c r="T109" i="8"/>
  <c r="S109" i="8"/>
  <c r="R109" i="8"/>
  <c r="E109" i="8"/>
  <c r="U109" i="8" s="1"/>
  <c r="S108" i="8"/>
  <c r="R108" i="8"/>
  <c r="E108" i="8"/>
  <c r="U108" i="8" s="1"/>
  <c r="S107" i="8"/>
  <c r="R107" i="8"/>
  <c r="E107" i="8"/>
  <c r="S106" i="8"/>
  <c r="R106" i="8"/>
  <c r="E106" i="8"/>
  <c r="U106" i="8" s="1"/>
  <c r="T105" i="8"/>
  <c r="S105" i="8"/>
  <c r="R105" i="8"/>
  <c r="E105" i="8"/>
  <c r="U105" i="8" s="1"/>
  <c r="S104" i="8"/>
  <c r="R104" i="8"/>
  <c r="E104" i="8"/>
  <c r="U104" i="8" s="1"/>
  <c r="S103" i="8"/>
  <c r="R103" i="8"/>
  <c r="E103" i="8"/>
  <c r="T103" i="8" s="1"/>
  <c r="T102" i="8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T99" i="8" s="1"/>
  <c r="S98" i="8"/>
  <c r="R98" i="8"/>
  <c r="E98" i="8"/>
  <c r="U98" i="8" s="1"/>
  <c r="M97" i="8"/>
  <c r="L97" i="8"/>
  <c r="R97" i="8" s="1"/>
  <c r="K97" i="8"/>
  <c r="J97" i="8"/>
  <c r="I97" i="8"/>
  <c r="H97" i="8"/>
  <c r="G97" i="8"/>
  <c r="F97" i="8"/>
  <c r="D97" i="8"/>
  <c r="D114" i="8" s="1"/>
  <c r="C97" i="8"/>
  <c r="C114" i="8" s="1"/>
  <c r="B97" i="8"/>
  <c r="B114" i="8" s="1"/>
  <c r="O115" i="9"/>
  <c r="N115" i="9"/>
  <c r="L115" i="9"/>
  <c r="R115" i="9" s="1"/>
  <c r="J115" i="9"/>
  <c r="I115" i="9"/>
  <c r="H115" i="9"/>
  <c r="G115" i="9"/>
  <c r="F115" i="9"/>
  <c r="O114" i="9"/>
  <c r="N114" i="9"/>
  <c r="U113" i="9"/>
  <c r="T113" i="9"/>
  <c r="S113" i="9"/>
  <c r="R113" i="9"/>
  <c r="S112" i="9"/>
  <c r="R112" i="9"/>
  <c r="E112" i="9"/>
  <c r="S111" i="9"/>
  <c r="R111" i="9"/>
  <c r="E111" i="9"/>
  <c r="U111" i="9" s="1"/>
  <c r="S110" i="9"/>
  <c r="R110" i="9"/>
  <c r="E110" i="9"/>
  <c r="S109" i="9"/>
  <c r="R109" i="9"/>
  <c r="E109" i="9"/>
  <c r="U109" i="9" s="1"/>
  <c r="T108" i="9"/>
  <c r="S108" i="9"/>
  <c r="R108" i="9"/>
  <c r="E108" i="9"/>
  <c r="U108" i="9" s="1"/>
  <c r="S107" i="9"/>
  <c r="R107" i="9"/>
  <c r="E107" i="9"/>
  <c r="U107" i="9" s="1"/>
  <c r="U106" i="9"/>
  <c r="S106" i="9"/>
  <c r="R106" i="9"/>
  <c r="E106" i="9"/>
  <c r="T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T102" i="9" s="1"/>
  <c r="S101" i="9"/>
  <c r="R101" i="9"/>
  <c r="E101" i="9"/>
  <c r="T101" i="9" s="1"/>
  <c r="S100" i="9"/>
  <c r="R100" i="9"/>
  <c r="E100" i="9"/>
  <c r="U100" i="9" s="1"/>
  <c r="S99" i="9"/>
  <c r="R99" i="9"/>
  <c r="E99" i="9"/>
  <c r="T99" i="9" s="1"/>
  <c r="S98" i="9"/>
  <c r="R98" i="9"/>
  <c r="E98" i="9"/>
  <c r="U98" i="9" s="1"/>
  <c r="M97" i="9"/>
  <c r="L97" i="9"/>
  <c r="L114" i="9" s="1"/>
  <c r="R114" i="9" s="1"/>
  <c r="K97" i="9"/>
  <c r="J97" i="9"/>
  <c r="I97" i="9"/>
  <c r="H97" i="9"/>
  <c r="H114" i="9" s="1"/>
  <c r="G97" i="9"/>
  <c r="G114" i="9" s="1"/>
  <c r="F97" i="9"/>
  <c r="F114" i="9" s="1"/>
  <c r="D97" i="9"/>
  <c r="C97" i="9"/>
  <c r="C114" i="9" s="1"/>
  <c r="B97" i="9"/>
  <c r="I115" i="10"/>
  <c r="H115" i="10"/>
  <c r="G115" i="10"/>
  <c r="F115" i="10"/>
  <c r="C115" i="10"/>
  <c r="B115" i="10"/>
  <c r="U113" i="10"/>
  <c r="T113" i="10"/>
  <c r="S113" i="10"/>
  <c r="R113" i="10"/>
  <c r="S112" i="10"/>
  <c r="R112" i="10"/>
  <c r="E112" i="10"/>
  <c r="T112" i="10" s="1"/>
  <c r="S111" i="10"/>
  <c r="R111" i="10"/>
  <c r="E111" i="10"/>
  <c r="U111" i="10" s="1"/>
  <c r="S110" i="10"/>
  <c r="R110" i="10"/>
  <c r="E110" i="10"/>
  <c r="T110" i="10" s="1"/>
  <c r="S109" i="10"/>
  <c r="R109" i="10"/>
  <c r="E109" i="10"/>
  <c r="T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T105" i="10" s="1"/>
  <c r="U104" i="10"/>
  <c r="S104" i="10"/>
  <c r="R104" i="10"/>
  <c r="E104" i="10"/>
  <c r="T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T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M97" i="10"/>
  <c r="M114" i="10" s="1"/>
  <c r="S114" i="10" s="1"/>
  <c r="L97" i="10"/>
  <c r="L114" i="10" s="1"/>
  <c r="R114" i="10" s="1"/>
  <c r="K97" i="10"/>
  <c r="J97" i="10"/>
  <c r="I97" i="10"/>
  <c r="I114" i="10" s="1"/>
  <c r="H97" i="10"/>
  <c r="H114" i="10" s="1"/>
  <c r="G97" i="10"/>
  <c r="G114" i="10" s="1"/>
  <c r="F97" i="10"/>
  <c r="F114" i="10" s="1"/>
  <c r="D97" i="10"/>
  <c r="C97" i="10"/>
  <c r="B97" i="10"/>
  <c r="B114" i="10" s="1"/>
  <c r="O114" i="11"/>
  <c r="N114" i="11"/>
  <c r="U113" i="11"/>
  <c r="T113" i="11"/>
  <c r="S113" i="11"/>
  <c r="R113" i="11"/>
  <c r="S112" i="11"/>
  <c r="R112" i="11"/>
  <c r="E112" i="11"/>
  <c r="T112" i="11" s="1"/>
  <c r="S111" i="11"/>
  <c r="R111" i="11"/>
  <c r="E111" i="11"/>
  <c r="U111" i="11" s="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S103" i="11"/>
  <c r="R103" i="11"/>
  <c r="E103" i="11"/>
  <c r="U103" i="11" s="1"/>
  <c r="S102" i="11"/>
  <c r="R102" i="11"/>
  <c r="E102" i="11"/>
  <c r="S101" i="11"/>
  <c r="R101" i="11"/>
  <c r="E101" i="11"/>
  <c r="U101" i="11" s="1"/>
  <c r="S100" i="11"/>
  <c r="R100" i="11"/>
  <c r="E100" i="11"/>
  <c r="T100" i="11" s="1"/>
  <c r="S99" i="11"/>
  <c r="R99" i="11"/>
  <c r="E99" i="11"/>
  <c r="T99" i="11" s="1"/>
  <c r="T98" i="11"/>
  <c r="S98" i="11"/>
  <c r="R98" i="11"/>
  <c r="E98" i="11"/>
  <c r="U98" i="11" s="1"/>
  <c r="M97" i="11"/>
  <c r="S97" i="11" s="1"/>
  <c r="L97" i="11"/>
  <c r="K97" i="11"/>
  <c r="K114" i="11" s="1"/>
  <c r="J97" i="11"/>
  <c r="J114" i="11" s="1"/>
  <c r="I97" i="11"/>
  <c r="H97" i="11"/>
  <c r="G97" i="11"/>
  <c r="F97" i="11"/>
  <c r="D97" i="11"/>
  <c r="C97" i="11"/>
  <c r="B97" i="11"/>
  <c r="M115" i="12"/>
  <c r="S115" i="12" s="1"/>
  <c r="L115" i="12"/>
  <c r="R115" i="12" s="1"/>
  <c r="K115" i="12"/>
  <c r="J115" i="12"/>
  <c r="I115" i="12"/>
  <c r="H115" i="12"/>
  <c r="G115" i="12"/>
  <c r="O114" i="12"/>
  <c r="N114" i="12"/>
  <c r="U113" i="12"/>
  <c r="T113" i="12"/>
  <c r="S113" i="12"/>
  <c r="R113" i="12"/>
  <c r="S112" i="12"/>
  <c r="R112" i="12"/>
  <c r="E112" i="12"/>
  <c r="U112" i="12" s="1"/>
  <c r="S111" i="12"/>
  <c r="R111" i="12"/>
  <c r="E111" i="12"/>
  <c r="T111" i="12" s="1"/>
  <c r="S110" i="12"/>
  <c r="R110" i="12"/>
  <c r="E110" i="12"/>
  <c r="T110" i="12" s="1"/>
  <c r="S109" i="12"/>
  <c r="R109" i="12"/>
  <c r="E109" i="12"/>
  <c r="U109" i="12" s="1"/>
  <c r="U108" i="12"/>
  <c r="S108" i="12"/>
  <c r="R108" i="12"/>
  <c r="E108" i="12"/>
  <c r="T108" i="12" s="1"/>
  <c r="S107" i="12"/>
  <c r="R107" i="12"/>
  <c r="E107" i="12"/>
  <c r="S106" i="12"/>
  <c r="R106" i="12"/>
  <c r="E106" i="12"/>
  <c r="U106" i="12" s="1"/>
  <c r="S105" i="12"/>
  <c r="R105" i="12"/>
  <c r="E105" i="12"/>
  <c r="S104" i="12"/>
  <c r="R104" i="12"/>
  <c r="E104" i="12"/>
  <c r="U104" i="12" s="1"/>
  <c r="S103" i="12"/>
  <c r="R103" i="12"/>
  <c r="E103" i="12"/>
  <c r="S102" i="12"/>
  <c r="R102" i="12"/>
  <c r="E102" i="12"/>
  <c r="T102" i="12" s="1"/>
  <c r="S101" i="12"/>
  <c r="R101" i="12"/>
  <c r="E101" i="12"/>
  <c r="S100" i="12"/>
  <c r="R100" i="12"/>
  <c r="E100" i="12"/>
  <c r="T100" i="12" s="1"/>
  <c r="S99" i="12"/>
  <c r="R99" i="12"/>
  <c r="E99" i="12"/>
  <c r="T99" i="12" s="1"/>
  <c r="S98" i="12"/>
  <c r="R98" i="12"/>
  <c r="E98" i="12"/>
  <c r="U98" i="12" s="1"/>
  <c r="M97" i="12"/>
  <c r="S97" i="12" s="1"/>
  <c r="L97" i="12"/>
  <c r="R97" i="12" s="1"/>
  <c r="K97" i="12"/>
  <c r="K114" i="12" s="1"/>
  <c r="J97" i="12"/>
  <c r="J114" i="12" s="1"/>
  <c r="I97" i="12"/>
  <c r="I114" i="12" s="1"/>
  <c r="H97" i="12"/>
  <c r="H114" i="12" s="1"/>
  <c r="G97" i="12"/>
  <c r="G114" i="12" s="1"/>
  <c r="F97" i="12"/>
  <c r="D97" i="12"/>
  <c r="C97" i="12"/>
  <c r="B97" i="12"/>
  <c r="L115" i="13"/>
  <c r="R115" i="13" s="1"/>
  <c r="K115" i="13"/>
  <c r="J115" i="13"/>
  <c r="I115" i="13"/>
  <c r="H115" i="13"/>
  <c r="G115" i="13"/>
  <c r="C115" i="13"/>
  <c r="B115" i="13"/>
  <c r="U113" i="13"/>
  <c r="T113" i="13"/>
  <c r="S113" i="13"/>
  <c r="R113" i="13"/>
  <c r="S112" i="13"/>
  <c r="R112" i="13"/>
  <c r="E112" i="13"/>
  <c r="U112" i="13" s="1"/>
  <c r="S111" i="13"/>
  <c r="R111" i="13"/>
  <c r="E111" i="13"/>
  <c r="T111" i="13" s="1"/>
  <c r="S110" i="13"/>
  <c r="R110" i="13"/>
  <c r="E110" i="13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T106" i="13" s="1"/>
  <c r="S105" i="13"/>
  <c r="R105" i="13"/>
  <c r="E105" i="13"/>
  <c r="U105" i="13" s="1"/>
  <c r="S104" i="13"/>
  <c r="R104" i="13"/>
  <c r="E104" i="13"/>
  <c r="T104" i="13" s="1"/>
  <c r="S103" i="13"/>
  <c r="R103" i="13"/>
  <c r="E103" i="13"/>
  <c r="S102" i="13"/>
  <c r="R102" i="13"/>
  <c r="E102" i="13"/>
  <c r="T102" i="13" s="1"/>
  <c r="S101" i="13"/>
  <c r="R101" i="13"/>
  <c r="E101" i="13"/>
  <c r="U101" i="13" s="1"/>
  <c r="S100" i="13"/>
  <c r="R100" i="13"/>
  <c r="E100" i="13"/>
  <c r="U100" i="13" s="1"/>
  <c r="U99" i="13"/>
  <c r="T99" i="13"/>
  <c r="S99" i="13"/>
  <c r="R99" i="13"/>
  <c r="E99" i="13"/>
  <c r="S98" i="13"/>
  <c r="R98" i="13"/>
  <c r="E98" i="13"/>
  <c r="U98" i="13" s="1"/>
  <c r="M97" i="13"/>
  <c r="S97" i="13" s="1"/>
  <c r="L97" i="13"/>
  <c r="R97" i="13" s="1"/>
  <c r="K97" i="13"/>
  <c r="J97" i="13"/>
  <c r="I97" i="13"/>
  <c r="H97" i="13"/>
  <c r="G97" i="13"/>
  <c r="F97" i="13"/>
  <c r="D97" i="13"/>
  <c r="C97" i="13"/>
  <c r="C114" i="13" s="1"/>
  <c r="B97" i="13"/>
  <c r="B114" i="13" s="1"/>
  <c r="R115" i="14"/>
  <c r="O115" i="14"/>
  <c r="N115" i="14"/>
  <c r="M115" i="14"/>
  <c r="S115" i="14" s="1"/>
  <c r="K115" i="14"/>
  <c r="O114" i="14"/>
  <c r="N114" i="14"/>
  <c r="U113" i="14"/>
  <c r="T113" i="14"/>
  <c r="S113" i="14"/>
  <c r="R113" i="14"/>
  <c r="U112" i="14"/>
  <c r="S112" i="14"/>
  <c r="R112" i="14"/>
  <c r="E112" i="14"/>
  <c r="T112" i="14" s="1"/>
  <c r="S111" i="14"/>
  <c r="R111" i="14"/>
  <c r="E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T99" i="14" s="1"/>
  <c r="S98" i="14"/>
  <c r="R98" i="14"/>
  <c r="E98" i="14"/>
  <c r="U98" i="14" s="1"/>
  <c r="M97" i="14"/>
  <c r="L97" i="14"/>
  <c r="K97" i="14"/>
  <c r="K114" i="14" s="1"/>
  <c r="J97" i="14"/>
  <c r="I97" i="14"/>
  <c r="H97" i="14"/>
  <c r="G97" i="14"/>
  <c r="G114" i="14" s="1"/>
  <c r="F97" i="14"/>
  <c r="F114" i="14" s="1"/>
  <c r="D97" i="14"/>
  <c r="C97" i="14"/>
  <c r="B97" i="14"/>
  <c r="H115" i="15"/>
  <c r="G115" i="15"/>
  <c r="F115" i="15"/>
  <c r="D115" i="15"/>
  <c r="U113" i="15"/>
  <c r="T113" i="15"/>
  <c r="S113" i="15"/>
  <c r="R113" i="15"/>
  <c r="S112" i="15"/>
  <c r="R112" i="15"/>
  <c r="E112" i="15"/>
  <c r="U112" i="15" s="1"/>
  <c r="S111" i="15"/>
  <c r="R111" i="15"/>
  <c r="E111" i="15"/>
  <c r="U111" i="15" s="1"/>
  <c r="S110" i="15"/>
  <c r="R110" i="15"/>
  <c r="E110" i="15"/>
  <c r="T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S105" i="15"/>
  <c r="R105" i="15"/>
  <c r="E105" i="15"/>
  <c r="T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T102" i="15" s="1"/>
  <c r="S101" i="15"/>
  <c r="R101" i="15"/>
  <c r="E101" i="15"/>
  <c r="U101" i="15" s="1"/>
  <c r="S100" i="15"/>
  <c r="R100" i="15"/>
  <c r="E100" i="15"/>
  <c r="U100" i="15" s="1"/>
  <c r="T99" i="15"/>
  <c r="S99" i="15"/>
  <c r="R99" i="15"/>
  <c r="E99" i="15"/>
  <c r="U99" i="15" s="1"/>
  <c r="S98" i="15"/>
  <c r="R98" i="15"/>
  <c r="E98" i="15"/>
  <c r="M97" i="15"/>
  <c r="L97" i="15"/>
  <c r="R97" i="15" s="1"/>
  <c r="K97" i="15"/>
  <c r="J97" i="15"/>
  <c r="I97" i="15"/>
  <c r="H97" i="15"/>
  <c r="H114" i="15" s="1"/>
  <c r="G97" i="15"/>
  <c r="G114" i="15" s="1"/>
  <c r="F97" i="15"/>
  <c r="F114" i="15" s="1"/>
  <c r="D97" i="15"/>
  <c r="D114" i="15" s="1"/>
  <c r="C97" i="15"/>
  <c r="C114" i="15" s="1"/>
  <c r="B97" i="15"/>
  <c r="B114" i="15" s="1"/>
  <c r="O115" i="16"/>
  <c r="B115" i="16"/>
  <c r="O114" i="16"/>
  <c r="N114" i="16"/>
  <c r="U113" i="16"/>
  <c r="T113" i="16"/>
  <c r="S113" i="16"/>
  <c r="R113" i="16"/>
  <c r="S112" i="16"/>
  <c r="R112" i="16"/>
  <c r="E112" i="16"/>
  <c r="U112" i="16" s="1"/>
  <c r="S111" i="16"/>
  <c r="R111" i="16"/>
  <c r="E111" i="16"/>
  <c r="U111" i="16" s="1"/>
  <c r="S110" i="16"/>
  <c r="R110" i="16"/>
  <c r="E110" i="16"/>
  <c r="U110" i="16" s="1"/>
  <c r="S109" i="16"/>
  <c r="R109" i="16"/>
  <c r="E109" i="16"/>
  <c r="S108" i="16"/>
  <c r="R108" i="16"/>
  <c r="E108" i="16"/>
  <c r="T108" i="16" s="1"/>
  <c r="S107" i="16"/>
  <c r="R107" i="16"/>
  <c r="E107" i="16"/>
  <c r="U107" i="16" s="1"/>
  <c r="U106" i="16"/>
  <c r="S106" i="16"/>
  <c r="R106" i="16"/>
  <c r="E106" i="16"/>
  <c r="T106" i="16" s="1"/>
  <c r="S105" i="16"/>
  <c r="R105" i="16"/>
  <c r="E105" i="16"/>
  <c r="T105" i="16" s="1"/>
  <c r="S104" i="16"/>
  <c r="R104" i="16"/>
  <c r="E104" i="16"/>
  <c r="U104" i="16" s="1"/>
  <c r="S103" i="16"/>
  <c r="R103" i="16"/>
  <c r="E103" i="16"/>
  <c r="S102" i="16"/>
  <c r="R102" i="16"/>
  <c r="E102" i="16"/>
  <c r="U102" i="16" s="1"/>
  <c r="S101" i="16"/>
  <c r="R101" i="16"/>
  <c r="E101" i="16"/>
  <c r="S100" i="16"/>
  <c r="R100" i="16"/>
  <c r="E100" i="16"/>
  <c r="T100" i="16" s="1"/>
  <c r="S99" i="16"/>
  <c r="R99" i="16"/>
  <c r="E99" i="16"/>
  <c r="U99" i="16" s="1"/>
  <c r="S98" i="16"/>
  <c r="R98" i="16"/>
  <c r="E98" i="16"/>
  <c r="U98" i="16" s="1"/>
  <c r="M97" i="16"/>
  <c r="S97" i="16" s="1"/>
  <c r="L97" i="16"/>
  <c r="R97" i="16" s="1"/>
  <c r="K97" i="16"/>
  <c r="J97" i="16"/>
  <c r="I97" i="16"/>
  <c r="H97" i="16"/>
  <c r="G97" i="16"/>
  <c r="F97" i="16"/>
  <c r="D97" i="16"/>
  <c r="C97" i="16"/>
  <c r="B97" i="16"/>
  <c r="L115" i="17"/>
  <c r="R115" i="17" s="1"/>
  <c r="K115" i="17"/>
  <c r="J115" i="17"/>
  <c r="I115" i="17"/>
  <c r="H115" i="17"/>
  <c r="G115" i="17"/>
  <c r="F115" i="17"/>
  <c r="D115" i="17"/>
  <c r="C115" i="17"/>
  <c r="U113" i="17"/>
  <c r="T113" i="17"/>
  <c r="S113" i="17"/>
  <c r="R113" i="17"/>
  <c r="S112" i="17"/>
  <c r="R112" i="17"/>
  <c r="E112" i="17"/>
  <c r="S111" i="17"/>
  <c r="R111" i="17"/>
  <c r="E111" i="17"/>
  <c r="T111" i="17" s="1"/>
  <c r="S110" i="17"/>
  <c r="R110" i="17"/>
  <c r="E110" i="17"/>
  <c r="U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S103" i="17"/>
  <c r="R103" i="17"/>
  <c r="E103" i="17"/>
  <c r="T103" i="17" s="1"/>
  <c r="S102" i="17"/>
  <c r="R102" i="17"/>
  <c r="E102" i="17"/>
  <c r="U102" i="17" s="1"/>
  <c r="U101" i="17"/>
  <c r="T101" i="17"/>
  <c r="S101" i="17"/>
  <c r="R101" i="17"/>
  <c r="E101" i="17"/>
  <c r="S100" i="17"/>
  <c r="R100" i="17"/>
  <c r="E100" i="17"/>
  <c r="T100" i="17" s="1"/>
  <c r="T99" i="17"/>
  <c r="S99" i="17"/>
  <c r="R99" i="17"/>
  <c r="E99" i="17"/>
  <c r="U99" i="17" s="1"/>
  <c r="S98" i="17"/>
  <c r="R98" i="17"/>
  <c r="E98" i="17"/>
  <c r="M97" i="17"/>
  <c r="S97" i="17" s="1"/>
  <c r="L97" i="17"/>
  <c r="R97" i="17" s="1"/>
  <c r="K97" i="17"/>
  <c r="K114" i="17" s="1"/>
  <c r="J97" i="17"/>
  <c r="J114" i="17" s="1"/>
  <c r="I97" i="17"/>
  <c r="I114" i="17" s="1"/>
  <c r="H97" i="17"/>
  <c r="H114" i="17" s="1"/>
  <c r="G97" i="17"/>
  <c r="G114" i="17" s="1"/>
  <c r="F97" i="17"/>
  <c r="F114" i="17" s="1"/>
  <c r="D97" i="17"/>
  <c r="D114" i="17" s="1"/>
  <c r="C97" i="17"/>
  <c r="C114" i="17" s="1"/>
  <c r="B97" i="17"/>
  <c r="B114" i="17" s="1"/>
  <c r="B115" i="18"/>
  <c r="U113" i="18"/>
  <c r="T113" i="18"/>
  <c r="S113" i="18"/>
  <c r="R113" i="18"/>
  <c r="U112" i="18"/>
  <c r="S112" i="18"/>
  <c r="R112" i="18"/>
  <c r="E112" i="18"/>
  <c r="T112" i="18" s="1"/>
  <c r="S111" i="18"/>
  <c r="R111" i="18"/>
  <c r="E111" i="18"/>
  <c r="T111" i="18" s="1"/>
  <c r="T110" i="18"/>
  <c r="S110" i="18"/>
  <c r="R110" i="18"/>
  <c r="E110" i="18"/>
  <c r="U110" i="18" s="1"/>
  <c r="S109" i="18"/>
  <c r="R109" i="18"/>
  <c r="E109" i="18"/>
  <c r="T108" i="18"/>
  <c r="S108" i="18"/>
  <c r="R108" i="18"/>
  <c r="E108" i="18"/>
  <c r="U108" i="18" s="1"/>
  <c r="S107" i="18"/>
  <c r="R107" i="18"/>
  <c r="E107" i="18"/>
  <c r="S106" i="18"/>
  <c r="R106" i="18"/>
  <c r="E106" i="18"/>
  <c r="T106" i="18" s="1"/>
  <c r="S105" i="18"/>
  <c r="R105" i="18"/>
  <c r="E105" i="18"/>
  <c r="T105" i="18" s="1"/>
  <c r="T104" i="18"/>
  <c r="S104" i="18"/>
  <c r="R104" i="18"/>
  <c r="E104" i="18"/>
  <c r="U104" i="18" s="1"/>
  <c r="S103" i="18"/>
  <c r="R103" i="18"/>
  <c r="E103" i="18"/>
  <c r="T103" i="18" s="1"/>
  <c r="S102" i="18"/>
  <c r="R102" i="18"/>
  <c r="E102" i="18"/>
  <c r="U102" i="18" s="1"/>
  <c r="S101" i="18"/>
  <c r="R101" i="18"/>
  <c r="E101" i="18"/>
  <c r="S100" i="18"/>
  <c r="R100" i="18"/>
  <c r="E100" i="18"/>
  <c r="U100" i="18" s="1"/>
  <c r="S99" i="18"/>
  <c r="R99" i="18"/>
  <c r="E99" i="18"/>
  <c r="S98" i="18"/>
  <c r="R98" i="18"/>
  <c r="E98" i="18"/>
  <c r="T98" i="18" s="1"/>
  <c r="M97" i="18"/>
  <c r="L97" i="18"/>
  <c r="R97" i="18" s="1"/>
  <c r="K97" i="18"/>
  <c r="K114" i="18" s="1"/>
  <c r="J97" i="18"/>
  <c r="I97" i="18"/>
  <c r="I114" i="18" s="1"/>
  <c r="H97" i="18"/>
  <c r="G97" i="18"/>
  <c r="G114" i="18" s="1"/>
  <c r="F97" i="18"/>
  <c r="F114" i="18" s="1"/>
  <c r="D97" i="18"/>
  <c r="C97" i="18"/>
  <c r="B97" i="18"/>
  <c r="B114" i="18" s="1"/>
  <c r="O115" i="19"/>
  <c r="N115" i="19"/>
  <c r="M115" i="19"/>
  <c r="S115" i="19" s="1"/>
  <c r="L115" i="19"/>
  <c r="R115" i="19" s="1"/>
  <c r="K115" i="19"/>
  <c r="J115" i="19"/>
  <c r="I115" i="19"/>
  <c r="H115" i="19"/>
  <c r="B115" i="19"/>
  <c r="O114" i="19"/>
  <c r="N114" i="19"/>
  <c r="U113" i="19"/>
  <c r="T113" i="19"/>
  <c r="S113" i="19"/>
  <c r="R113" i="19"/>
  <c r="S112" i="19"/>
  <c r="R112" i="19"/>
  <c r="E112" i="19"/>
  <c r="S111" i="19"/>
  <c r="R111" i="19"/>
  <c r="E111" i="19"/>
  <c r="U111" i="19" s="1"/>
  <c r="S110" i="19"/>
  <c r="R110" i="19"/>
  <c r="E110" i="19"/>
  <c r="S109" i="19"/>
  <c r="R109" i="19"/>
  <c r="E109" i="19"/>
  <c r="U109" i="19" s="1"/>
  <c r="S108" i="19"/>
  <c r="R108" i="19"/>
  <c r="E108" i="19"/>
  <c r="U108" i="19" s="1"/>
  <c r="S107" i="19"/>
  <c r="R107" i="19"/>
  <c r="E107" i="19"/>
  <c r="T107" i="19" s="1"/>
  <c r="S106" i="19"/>
  <c r="R106" i="19"/>
  <c r="E106" i="19"/>
  <c r="T106" i="19" s="1"/>
  <c r="T105" i="19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S101" i="19"/>
  <c r="R101" i="19"/>
  <c r="E101" i="19"/>
  <c r="S100" i="19"/>
  <c r="R100" i="19"/>
  <c r="E100" i="19"/>
  <c r="U100" i="19" s="1"/>
  <c r="S99" i="19"/>
  <c r="R99" i="19"/>
  <c r="E99" i="19"/>
  <c r="T99" i="19" s="1"/>
  <c r="S98" i="19"/>
  <c r="R98" i="19"/>
  <c r="E98" i="19"/>
  <c r="T98" i="19" s="1"/>
  <c r="M97" i="19"/>
  <c r="M114" i="19" s="1"/>
  <c r="S114" i="19" s="1"/>
  <c r="L97" i="19"/>
  <c r="R97" i="19" s="1"/>
  <c r="K97" i="19"/>
  <c r="K114" i="19" s="1"/>
  <c r="J97" i="19"/>
  <c r="J114" i="19" s="1"/>
  <c r="I97" i="19"/>
  <c r="H97" i="19"/>
  <c r="G97" i="19"/>
  <c r="F97" i="19"/>
  <c r="D97" i="19"/>
  <c r="C97" i="19"/>
  <c r="B97" i="19"/>
  <c r="N115" i="20"/>
  <c r="L115" i="20"/>
  <c r="R115" i="20" s="1"/>
  <c r="K115" i="20"/>
  <c r="J115" i="20"/>
  <c r="I115" i="20"/>
  <c r="G115" i="20"/>
  <c r="F115" i="20"/>
  <c r="D115" i="20"/>
  <c r="C115" i="20"/>
  <c r="B115" i="20"/>
  <c r="O114" i="20"/>
  <c r="N114" i="20"/>
  <c r="U113" i="20"/>
  <c r="T113" i="20"/>
  <c r="S113" i="20"/>
  <c r="R113" i="20"/>
  <c r="S112" i="20"/>
  <c r="R112" i="20"/>
  <c r="E112" i="20"/>
  <c r="S111" i="20"/>
  <c r="R111" i="20"/>
  <c r="E111" i="20"/>
  <c r="S110" i="20"/>
  <c r="R110" i="20"/>
  <c r="E110" i="20"/>
  <c r="U110" i="20" s="1"/>
  <c r="S109" i="20"/>
  <c r="R109" i="20"/>
  <c r="E109" i="20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S104" i="20"/>
  <c r="R104" i="20"/>
  <c r="E104" i="20"/>
  <c r="T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T101" i="20" s="1"/>
  <c r="T100" i="20"/>
  <c r="S100" i="20"/>
  <c r="R100" i="20"/>
  <c r="E100" i="20"/>
  <c r="U100" i="20" s="1"/>
  <c r="T99" i="20"/>
  <c r="S99" i="20"/>
  <c r="R99" i="20"/>
  <c r="E99" i="20"/>
  <c r="U99" i="20" s="1"/>
  <c r="S98" i="20"/>
  <c r="R98" i="20"/>
  <c r="E98" i="20"/>
  <c r="S97" i="20"/>
  <c r="M97" i="20"/>
  <c r="M114" i="20" s="1"/>
  <c r="S114" i="20" s="1"/>
  <c r="L97" i="20"/>
  <c r="L114" i="20" s="1"/>
  <c r="R114" i="20" s="1"/>
  <c r="K97" i="20"/>
  <c r="K114" i="20" s="1"/>
  <c r="J97" i="20"/>
  <c r="J114" i="20" s="1"/>
  <c r="I97" i="20"/>
  <c r="I114" i="20" s="1"/>
  <c r="H97" i="20"/>
  <c r="H114" i="20" s="1"/>
  <c r="G97" i="20"/>
  <c r="G114" i="20" s="1"/>
  <c r="F97" i="20"/>
  <c r="F114" i="20" s="1"/>
  <c r="D97" i="20"/>
  <c r="D114" i="20" s="1"/>
  <c r="C97" i="20"/>
  <c r="C114" i="20" s="1"/>
  <c r="B97" i="20"/>
  <c r="N115" i="21"/>
  <c r="O114" i="21"/>
  <c r="N114" i="21"/>
  <c r="U113" i="21"/>
  <c r="T113" i="21"/>
  <c r="S113" i="21"/>
  <c r="R113" i="21"/>
  <c r="S112" i="21"/>
  <c r="R112" i="21"/>
  <c r="E112" i="21"/>
  <c r="T112" i="21" s="1"/>
  <c r="S111" i="21"/>
  <c r="R111" i="21"/>
  <c r="E111" i="21"/>
  <c r="U111" i="21" s="1"/>
  <c r="S110" i="21"/>
  <c r="R110" i="21"/>
  <c r="E110" i="21"/>
  <c r="U110" i="21" s="1"/>
  <c r="S109" i="21"/>
  <c r="R109" i="21"/>
  <c r="E109" i="21"/>
  <c r="U109" i="21" s="1"/>
  <c r="S108" i="21"/>
  <c r="R108" i="21"/>
  <c r="E108" i="21"/>
  <c r="S107" i="21"/>
  <c r="R107" i="21"/>
  <c r="E107" i="21"/>
  <c r="T107" i="21" s="1"/>
  <c r="S106" i="21"/>
  <c r="R106" i="21"/>
  <c r="E106" i="21"/>
  <c r="T106" i="21" s="1"/>
  <c r="S105" i="21"/>
  <c r="R105" i="21"/>
  <c r="E105" i="21"/>
  <c r="U105" i="21" s="1"/>
  <c r="S104" i="21"/>
  <c r="R104" i="21"/>
  <c r="E104" i="21"/>
  <c r="T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S99" i="21"/>
  <c r="R99" i="21"/>
  <c r="E99" i="21"/>
  <c r="T99" i="21" s="1"/>
  <c r="S98" i="21"/>
  <c r="R98" i="21"/>
  <c r="E98" i="21"/>
  <c r="U98" i="21" s="1"/>
  <c r="M97" i="21"/>
  <c r="S97" i="21" s="1"/>
  <c r="L97" i="21"/>
  <c r="K97" i="21"/>
  <c r="J97" i="21"/>
  <c r="I97" i="21"/>
  <c r="H97" i="21"/>
  <c r="G97" i="21"/>
  <c r="F97" i="21"/>
  <c r="D97" i="21"/>
  <c r="C97" i="21"/>
  <c r="B97" i="21"/>
  <c r="M115" i="22"/>
  <c r="S115" i="22" s="1"/>
  <c r="K115" i="22"/>
  <c r="J115" i="22"/>
  <c r="I115" i="22"/>
  <c r="H115" i="22"/>
  <c r="G115" i="22"/>
  <c r="D115" i="22"/>
  <c r="U113" i="22"/>
  <c r="T113" i="22"/>
  <c r="S113" i="22"/>
  <c r="R113" i="22"/>
  <c r="S112" i="22"/>
  <c r="R112" i="22"/>
  <c r="E112" i="22"/>
  <c r="U112" i="22" s="1"/>
  <c r="S111" i="22"/>
  <c r="R111" i="22"/>
  <c r="E111" i="22"/>
  <c r="T111" i="22" s="1"/>
  <c r="S110" i="22"/>
  <c r="R110" i="22"/>
  <c r="E110" i="22"/>
  <c r="T110" i="22" s="1"/>
  <c r="T109" i="22"/>
  <c r="S109" i="22"/>
  <c r="R109" i="22"/>
  <c r="E109" i="22"/>
  <c r="U109" i="22" s="1"/>
  <c r="S108" i="22"/>
  <c r="R108" i="22"/>
  <c r="E108" i="22"/>
  <c r="U108" i="22" s="1"/>
  <c r="S107" i="22"/>
  <c r="R107" i="22"/>
  <c r="E107" i="22"/>
  <c r="T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T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T99" i="22" s="1"/>
  <c r="S98" i="22"/>
  <c r="R98" i="22"/>
  <c r="E98" i="22"/>
  <c r="U98" i="22" s="1"/>
  <c r="M97" i="22"/>
  <c r="L97" i="22"/>
  <c r="R97" i="22" s="1"/>
  <c r="K97" i="22"/>
  <c r="K114" i="22" s="1"/>
  <c r="J97" i="22"/>
  <c r="J114" i="22" s="1"/>
  <c r="I97" i="22"/>
  <c r="I114" i="22" s="1"/>
  <c r="H97" i="22"/>
  <c r="H114" i="22" s="1"/>
  <c r="G97" i="22"/>
  <c r="G114" i="22" s="1"/>
  <c r="F97" i="22"/>
  <c r="F114" i="22" s="1"/>
  <c r="D97" i="22"/>
  <c r="D114" i="22" s="1"/>
  <c r="C97" i="22"/>
  <c r="C114" i="22" s="1"/>
  <c r="B97" i="22"/>
  <c r="U113" i="23"/>
  <c r="T113" i="23"/>
  <c r="S113" i="23"/>
  <c r="R113" i="23"/>
  <c r="S112" i="23"/>
  <c r="R112" i="23"/>
  <c r="E112" i="23"/>
  <c r="U112" i="23" s="1"/>
  <c r="S111" i="23"/>
  <c r="R111" i="23"/>
  <c r="E111" i="23"/>
  <c r="T111" i="23" s="1"/>
  <c r="S110" i="23"/>
  <c r="R110" i="23"/>
  <c r="E110" i="23"/>
  <c r="T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T106" i="23" s="1"/>
  <c r="S105" i="23"/>
  <c r="R105" i="23"/>
  <c r="E105" i="23"/>
  <c r="U105" i="23" s="1"/>
  <c r="T104" i="23"/>
  <c r="S104" i="23"/>
  <c r="R104" i="23"/>
  <c r="E104" i="23"/>
  <c r="U104" i="23" s="1"/>
  <c r="S103" i="23"/>
  <c r="R103" i="23"/>
  <c r="E103" i="23"/>
  <c r="T103" i="23" s="1"/>
  <c r="S102" i="23"/>
  <c r="R102" i="23"/>
  <c r="E102" i="23"/>
  <c r="T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M97" i="23"/>
  <c r="L97" i="23"/>
  <c r="K97" i="23"/>
  <c r="J97" i="23"/>
  <c r="I97" i="23"/>
  <c r="H97" i="23"/>
  <c r="G97" i="23"/>
  <c r="F97" i="23"/>
  <c r="D97" i="23"/>
  <c r="D114" i="23" s="1"/>
  <c r="C97" i="23"/>
  <c r="B97" i="23"/>
  <c r="O115" i="1"/>
  <c r="N115" i="1"/>
  <c r="M115" i="1"/>
  <c r="S115" i="1" s="1"/>
  <c r="L115" i="1"/>
  <c r="R115" i="1" s="1"/>
  <c r="K115" i="1"/>
  <c r="J115" i="1"/>
  <c r="I115" i="1"/>
  <c r="H115" i="1"/>
  <c r="G115" i="1"/>
  <c r="F115" i="1"/>
  <c r="O114" i="1"/>
  <c r="N114" i="1"/>
  <c r="U113" i="1"/>
  <c r="T113" i="1"/>
  <c r="S113" i="1"/>
  <c r="R113" i="1"/>
  <c r="S112" i="1"/>
  <c r="R112" i="1"/>
  <c r="E112" i="1"/>
  <c r="U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T101" i="1" s="1"/>
  <c r="S100" i="1"/>
  <c r="R100" i="1"/>
  <c r="E100" i="1"/>
  <c r="U100" i="1" s="1"/>
  <c r="S99" i="1"/>
  <c r="R99" i="1"/>
  <c r="E99" i="1"/>
  <c r="T99" i="1" s="1"/>
  <c r="S98" i="1"/>
  <c r="R98" i="1"/>
  <c r="E98" i="1"/>
  <c r="M97" i="1"/>
  <c r="M114" i="1" s="1"/>
  <c r="S114" i="1" s="1"/>
  <c r="L97" i="1"/>
  <c r="L114" i="1" s="1"/>
  <c r="R114" i="1" s="1"/>
  <c r="K97" i="1"/>
  <c r="J97" i="1"/>
  <c r="J114" i="1" s="1"/>
  <c r="I97" i="1"/>
  <c r="I114" i="1" s="1"/>
  <c r="H97" i="1"/>
  <c r="G97" i="1"/>
  <c r="F97" i="1"/>
  <c r="D97" i="1"/>
  <c r="C97" i="1"/>
  <c r="B97" i="1"/>
  <c r="E86" i="2"/>
  <c r="E85" i="2"/>
  <c r="E84" i="2"/>
  <c r="E83" i="2"/>
  <c r="M82" i="2"/>
  <c r="L82" i="2"/>
  <c r="K82" i="2"/>
  <c r="J82" i="2"/>
  <c r="I82" i="2"/>
  <c r="H82" i="2"/>
  <c r="G82" i="2"/>
  <c r="F82" i="2"/>
  <c r="D82" i="2"/>
  <c r="C82" i="2"/>
  <c r="B82" i="2"/>
  <c r="A79" i="2"/>
  <c r="E86" i="3"/>
  <c r="E85" i="3"/>
  <c r="E84" i="3"/>
  <c r="E83" i="3"/>
  <c r="M82" i="3"/>
  <c r="L82" i="3"/>
  <c r="K82" i="3"/>
  <c r="J82" i="3"/>
  <c r="I82" i="3"/>
  <c r="H82" i="3"/>
  <c r="G82" i="3"/>
  <c r="F82" i="3"/>
  <c r="D82" i="3"/>
  <c r="C82" i="3"/>
  <c r="B82" i="3"/>
  <c r="A79" i="3"/>
  <c r="E86" i="4"/>
  <c r="E85" i="4"/>
  <c r="E84" i="4"/>
  <c r="E83" i="4"/>
  <c r="M82" i="4"/>
  <c r="L82" i="4"/>
  <c r="K82" i="4"/>
  <c r="J82" i="4"/>
  <c r="I82" i="4"/>
  <c r="H82" i="4"/>
  <c r="G82" i="4"/>
  <c r="F82" i="4"/>
  <c r="D82" i="4"/>
  <c r="C82" i="4"/>
  <c r="B82" i="4"/>
  <c r="A79" i="4"/>
  <c r="E86" i="5"/>
  <c r="E85" i="5"/>
  <c r="E84" i="5"/>
  <c r="E83" i="5"/>
  <c r="M82" i="5"/>
  <c r="L82" i="5"/>
  <c r="K82" i="5"/>
  <c r="J82" i="5"/>
  <c r="I82" i="5"/>
  <c r="H82" i="5"/>
  <c r="G82" i="5"/>
  <c r="F82" i="5"/>
  <c r="D82" i="5"/>
  <c r="C82" i="5"/>
  <c r="B82" i="5"/>
  <c r="A79" i="5"/>
  <c r="E86" i="6"/>
  <c r="E85" i="6"/>
  <c r="E84" i="6"/>
  <c r="E83" i="6"/>
  <c r="M82" i="6"/>
  <c r="L82" i="6"/>
  <c r="K82" i="6"/>
  <c r="J82" i="6"/>
  <c r="I82" i="6"/>
  <c r="H82" i="6"/>
  <c r="G82" i="6"/>
  <c r="F82" i="6"/>
  <c r="D82" i="6"/>
  <c r="C82" i="6"/>
  <c r="B82" i="6"/>
  <c r="A79" i="6"/>
  <c r="E86" i="7"/>
  <c r="E85" i="7"/>
  <c r="E84" i="7"/>
  <c r="E83" i="7"/>
  <c r="E82" i="7" s="1"/>
  <c r="M82" i="7"/>
  <c r="L82" i="7"/>
  <c r="K82" i="7"/>
  <c r="J82" i="7"/>
  <c r="I82" i="7"/>
  <c r="H82" i="7"/>
  <c r="G82" i="7"/>
  <c r="F82" i="7"/>
  <c r="D82" i="7"/>
  <c r="C82" i="7"/>
  <c r="B82" i="7"/>
  <c r="A79" i="7"/>
  <c r="E86" i="8"/>
  <c r="E85" i="8"/>
  <c r="E84" i="8"/>
  <c r="E83" i="8"/>
  <c r="M82" i="8"/>
  <c r="L82" i="8"/>
  <c r="K82" i="8"/>
  <c r="J82" i="8"/>
  <c r="I82" i="8"/>
  <c r="H82" i="8"/>
  <c r="G82" i="8"/>
  <c r="F82" i="8"/>
  <c r="D82" i="8"/>
  <c r="C82" i="8"/>
  <c r="B82" i="8"/>
  <c r="A79" i="8"/>
  <c r="E86" i="9"/>
  <c r="E85" i="9"/>
  <c r="E84" i="9"/>
  <c r="E83" i="9"/>
  <c r="M82" i="9"/>
  <c r="L82" i="9"/>
  <c r="K82" i="9"/>
  <c r="J82" i="9"/>
  <c r="I82" i="9"/>
  <c r="H82" i="9"/>
  <c r="G82" i="9"/>
  <c r="F82" i="9"/>
  <c r="D82" i="9"/>
  <c r="C82" i="9"/>
  <c r="B82" i="9"/>
  <c r="A79" i="9"/>
  <c r="E86" i="10"/>
  <c r="E85" i="10"/>
  <c r="E84" i="10"/>
  <c r="E83" i="10"/>
  <c r="M82" i="10"/>
  <c r="L82" i="10"/>
  <c r="K82" i="10"/>
  <c r="J82" i="10"/>
  <c r="I82" i="10"/>
  <c r="H82" i="10"/>
  <c r="G82" i="10"/>
  <c r="F82" i="10"/>
  <c r="D82" i="10"/>
  <c r="C82" i="10"/>
  <c r="B82" i="10"/>
  <c r="A79" i="10"/>
  <c r="E86" i="11"/>
  <c r="E85" i="11"/>
  <c r="E84" i="11"/>
  <c r="E83" i="11"/>
  <c r="M82" i="11"/>
  <c r="L82" i="11"/>
  <c r="K82" i="11"/>
  <c r="J82" i="11"/>
  <c r="I82" i="11"/>
  <c r="H82" i="11"/>
  <c r="G82" i="11"/>
  <c r="F82" i="11"/>
  <c r="D82" i="11"/>
  <c r="C82" i="11"/>
  <c r="B82" i="11"/>
  <c r="A79" i="11"/>
  <c r="E86" i="12"/>
  <c r="E85" i="12"/>
  <c r="E84" i="12"/>
  <c r="E83" i="12"/>
  <c r="M82" i="12"/>
  <c r="L82" i="12"/>
  <c r="K82" i="12"/>
  <c r="J82" i="12"/>
  <c r="I82" i="12"/>
  <c r="H82" i="12"/>
  <c r="G82" i="12"/>
  <c r="F82" i="12"/>
  <c r="D82" i="12"/>
  <c r="C82" i="12"/>
  <c r="B82" i="12"/>
  <c r="A79" i="12"/>
  <c r="E86" i="13"/>
  <c r="E85" i="13"/>
  <c r="E84" i="13"/>
  <c r="E83" i="13"/>
  <c r="M82" i="13"/>
  <c r="L82" i="13"/>
  <c r="K82" i="13"/>
  <c r="J82" i="13"/>
  <c r="I82" i="13"/>
  <c r="H82" i="13"/>
  <c r="G82" i="13"/>
  <c r="F82" i="13"/>
  <c r="D82" i="13"/>
  <c r="C82" i="13"/>
  <c r="B82" i="13"/>
  <c r="A79" i="13"/>
  <c r="E86" i="14"/>
  <c r="E85" i="14"/>
  <c r="E84" i="14"/>
  <c r="E83" i="14"/>
  <c r="M82" i="14"/>
  <c r="L82" i="14"/>
  <c r="K82" i="14"/>
  <c r="J82" i="14"/>
  <c r="I82" i="14"/>
  <c r="H82" i="14"/>
  <c r="G82" i="14"/>
  <c r="F82" i="14"/>
  <c r="D82" i="14"/>
  <c r="C82" i="14"/>
  <c r="B82" i="14"/>
  <c r="A79" i="14"/>
  <c r="E86" i="15"/>
  <c r="E85" i="15"/>
  <c r="E84" i="15"/>
  <c r="E83" i="15"/>
  <c r="M82" i="15"/>
  <c r="L82" i="15"/>
  <c r="K82" i="15"/>
  <c r="J82" i="15"/>
  <c r="I82" i="15"/>
  <c r="H82" i="15"/>
  <c r="G82" i="15"/>
  <c r="F82" i="15"/>
  <c r="D82" i="15"/>
  <c r="C82" i="15"/>
  <c r="B82" i="15"/>
  <c r="A79" i="15"/>
  <c r="E86" i="16"/>
  <c r="E85" i="16"/>
  <c r="E84" i="16"/>
  <c r="E83" i="16"/>
  <c r="M82" i="16"/>
  <c r="L82" i="16"/>
  <c r="K82" i="16"/>
  <c r="J82" i="16"/>
  <c r="I82" i="16"/>
  <c r="H82" i="16"/>
  <c r="G82" i="16"/>
  <c r="F82" i="16"/>
  <c r="D82" i="16"/>
  <c r="C82" i="16"/>
  <c r="B82" i="16"/>
  <c r="A79" i="16"/>
  <c r="E86" i="17"/>
  <c r="E85" i="17"/>
  <c r="E84" i="17"/>
  <c r="E83" i="17"/>
  <c r="M82" i="17"/>
  <c r="L82" i="17"/>
  <c r="K82" i="17"/>
  <c r="J82" i="17"/>
  <c r="I82" i="17"/>
  <c r="H82" i="17"/>
  <c r="G82" i="17"/>
  <c r="F82" i="17"/>
  <c r="D82" i="17"/>
  <c r="C82" i="17"/>
  <c r="B82" i="17"/>
  <c r="A79" i="17"/>
  <c r="E86" i="18"/>
  <c r="E85" i="18"/>
  <c r="E84" i="18"/>
  <c r="E83" i="18"/>
  <c r="M82" i="18"/>
  <c r="L82" i="18"/>
  <c r="K82" i="18"/>
  <c r="J82" i="18"/>
  <c r="I82" i="18"/>
  <c r="H82" i="18"/>
  <c r="G82" i="18"/>
  <c r="F82" i="18"/>
  <c r="D82" i="18"/>
  <c r="C82" i="18"/>
  <c r="B82" i="18"/>
  <c r="A79" i="18"/>
  <c r="E86" i="19"/>
  <c r="E85" i="19"/>
  <c r="E84" i="19"/>
  <c r="E83" i="19"/>
  <c r="M82" i="19"/>
  <c r="L82" i="19"/>
  <c r="K82" i="19"/>
  <c r="J82" i="19"/>
  <c r="I82" i="19"/>
  <c r="H82" i="19"/>
  <c r="G82" i="19"/>
  <c r="F82" i="19"/>
  <c r="D82" i="19"/>
  <c r="C82" i="19"/>
  <c r="B82" i="19"/>
  <c r="A79" i="19"/>
  <c r="E86" i="20"/>
  <c r="E85" i="20"/>
  <c r="E84" i="20"/>
  <c r="E83" i="20"/>
  <c r="M82" i="20"/>
  <c r="L82" i="20"/>
  <c r="K82" i="20"/>
  <c r="J82" i="20"/>
  <c r="I82" i="20"/>
  <c r="H82" i="20"/>
  <c r="G82" i="20"/>
  <c r="F82" i="20"/>
  <c r="D82" i="20"/>
  <c r="C82" i="20"/>
  <c r="B82" i="20"/>
  <c r="A79" i="20"/>
  <c r="E86" i="21"/>
  <c r="E85" i="21"/>
  <c r="E84" i="21"/>
  <c r="E83" i="21"/>
  <c r="M82" i="21"/>
  <c r="L82" i="21"/>
  <c r="K82" i="21"/>
  <c r="J82" i="21"/>
  <c r="I82" i="21"/>
  <c r="H82" i="21"/>
  <c r="G82" i="21"/>
  <c r="F82" i="21"/>
  <c r="D82" i="21"/>
  <c r="C82" i="21"/>
  <c r="B82" i="21"/>
  <c r="A79" i="21"/>
  <c r="E86" i="22"/>
  <c r="E85" i="22"/>
  <c r="E84" i="22"/>
  <c r="E83" i="22"/>
  <c r="M82" i="22"/>
  <c r="L82" i="22"/>
  <c r="K82" i="22"/>
  <c r="J82" i="22"/>
  <c r="I82" i="22"/>
  <c r="H82" i="22"/>
  <c r="G82" i="22"/>
  <c r="F82" i="22"/>
  <c r="D82" i="22"/>
  <c r="C82" i="22"/>
  <c r="B82" i="22"/>
  <c r="A79" i="22"/>
  <c r="E86" i="23"/>
  <c r="E85" i="23"/>
  <c r="E82" i="23" s="1"/>
  <c r="E84" i="23"/>
  <c r="E83" i="23"/>
  <c r="M82" i="23"/>
  <c r="L82" i="23"/>
  <c r="K82" i="23"/>
  <c r="J82" i="23"/>
  <c r="I82" i="23"/>
  <c r="H82" i="23"/>
  <c r="G82" i="23"/>
  <c r="F82" i="23"/>
  <c r="D82" i="23"/>
  <c r="C82" i="23"/>
  <c r="B82" i="23"/>
  <c r="A79" i="23"/>
  <c r="E86" i="1"/>
  <c r="E85" i="1"/>
  <c r="E84" i="1"/>
  <c r="E83" i="1"/>
  <c r="M82" i="1"/>
  <c r="L82" i="1"/>
  <c r="K82" i="1"/>
  <c r="J82" i="1"/>
  <c r="I82" i="1"/>
  <c r="H82" i="1"/>
  <c r="G82" i="1"/>
  <c r="F82" i="1"/>
  <c r="D82" i="1"/>
  <c r="C82" i="1"/>
  <c r="B82" i="1"/>
  <c r="A79" i="1"/>
  <c r="S96" i="23"/>
  <c r="R96" i="23"/>
  <c r="Q96" i="23"/>
  <c r="P96" i="23"/>
  <c r="E96" i="23"/>
  <c r="T95" i="23"/>
  <c r="S95" i="23"/>
  <c r="R95" i="23"/>
  <c r="Q95" i="23"/>
  <c r="P95" i="23"/>
  <c r="E95" i="23"/>
  <c r="U95" i="23" s="1"/>
  <c r="S94" i="23"/>
  <c r="R94" i="23"/>
  <c r="Q94" i="23"/>
  <c r="P94" i="23"/>
  <c r="E94" i="23"/>
  <c r="U94" i="23" s="1"/>
  <c r="U93" i="23"/>
  <c r="S93" i="23"/>
  <c r="R93" i="23"/>
  <c r="Q93" i="23"/>
  <c r="P93" i="23"/>
  <c r="E93" i="23"/>
  <c r="T93" i="23" s="1"/>
  <c r="S92" i="23"/>
  <c r="R92" i="23"/>
  <c r="Q92" i="23"/>
  <c r="P92" i="23"/>
  <c r="E92" i="23"/>
  <c r="T92" i="23" s="1"/>
  <c r="S91" i="23"/>
  <c r="R91" i="23"/>
  <c r="Q91" i="23"/>
  <c r="P91" i="23"/>
  <c r="E91" i="23"/>
  <c r="S90" i="23"/>
  <c r="R90" i="23"/>
  <c r="Q90" i="23"/>
  <c r="P90" i="23"/>
  <c r="E90" i="23"/>
  <c r="U90" i="23" s="1"/>
  <c r="S89" i="23"/>
  <c r="R89" i="23"/>
  <c r="Q89" i="23"/>
  <c r="P89" i="23"/>
  <c r="E89" i="23"/>
  <c r="T89" i="23" s="1"/>
  <c r="U88" i="23"/>
  <c r="S88" i="23"/>
  <c r="R88" i="23"/>
  <c r="Q88" i="23"/>
  <c r="P88" i="23"/>
  <c r="E88" i="23"/>
  <c r="T88" i="23" s="1"/>
  <c r="O75" i="23"/>
  <c r="N75" i="23"/>
  <c r="M75" i="23"/>
  <c r="L75" i="23"/>
  <c r="K75" i="23"/>
  <c r="J75" i="23"/>
  <c r="I75" i="23"/>
  <c r="H75" i="23"/>
  <c r="G75" i="23"/>
  <c r="F75" i="23"/>
  <c r="C75" i="23"/>
  <c r="B75" i="23"/>
  <c r="O74" i="23"/>
  <c r="N74" i="23"/>
  <c r="M74" i="23"/>
  <c r="L74" i="23"/>
  <c r="K74" i="23"/>
  <c r="J74" i="23"/>
  <c r="I74" i="23"/>
  <c r="H74" i="23"/>
  <c r="P74" i="23" s="1"/>
  <c r="G74" i="23"/>
  <c r="F74" i="23"/>
  <c r="C74" i="23"/>
  <c r="B74" i="23"/>
  <c r="O73" i="23"/>
  <c r="N73" i="23"/>
  <c r="M73" i="23"/>
  <c r="L73" i="23"/>
  <c r="K73" i="23"/>
  <c r="J73" i="23"/>
  <c r="I73" i="23"/>
  <c r="Q73" i="23" s="1"/>
  <c r="H73" i="23"/>
  <c r="R73" i="23" s="1"/>
  <c r="G73" i="23"/>
  <c r="F73" i="23"/>
  <c r="C73" i="23"/>
  <c r="E73" i="23" s="1"/>
  <c r="B73" i="23"/>
  <c r="S72" i="23"/>
  <c r="R72" i="23"/>
  <c r="Q72" i="23"/>
  <c r="P72" i="23"/>
  <c r="E72" i="23"/>
  <c r="U72" i="23" s="1"/>
  <c r="S71" i="23"/>
  <c r="R71" i="23"/>
  <c r="Q71" i="23"/>
  <c r="P71" i="23"/>
  <c r="E71" i="23"/>
  <c r="U71" i="23" s="1"/>
  <c r="O69" i="23"/>
  <c r="N69" i="23"/>
  <c r="M69" i="23"/>
  <c r="L69" i="23"/>
  <c r="K69" i="23"/>
  <c r="J69" i="23"/>
  <c r="I69" i="23"/>
  <c r="H69" i="23"/>
  <c r="G69" i="23"/>
  <c r="F69" i="23"/>
  <c r="C69" i="23"/>
  <c r="B69" i="23"/>
  <c r="O68" i="23"/>
  <c r="N68" i="23"/>
  <c r="M68" i="23"/>
  <c r="L68" i="23"/>
  <c r="K68" i="23"/>
  <c r="J68" i="23"/>
  <c r="I68" i="23"/>
  <c r="H68" i="23"/>
  <c r="R68" i="23" s="1"/>
  <c r="G68" i="23"/>
  <c r="F68" i="23"/>
  <c r="C68" i="23"/>
  <c r="B68" i="23"/>
  <c r="S67" i="23"/>
  <c r="R67" i="23"/>
  <c r="Q67" i="23"/>
  <c r="P67" i="23"/>
  <c r="E67" i="23"/>
  <c r="U67" i="23" s="1"/>
  <c r="S66" i="23"/>
  <c r="R66" i="23"/>
  <c r="Q66" i="23"/>
  <c r="P66" i="23"/>
  <c r="E66" i="23"/>
  <c r="T66" i="23" s="1"/>
  <c r="S65" i="23"/>
  <c r="R65" i="23"/>
  <c r="Q65" i="23"/>
  <c r="P65" i="23"/>
  <c r="E65" i="23"/>
  <c r="S64" i="23"/>
  <c r="R64" i="23"/>
  <c r="Q64" i="23"/>
  <c r="P64" i="23"/>
  <c r="E64" i="23"/>
  <c r="U64" i="23" s="1"/>
  <c r="S63" i="23"/>
  <c r="R63" i="23"/>
  <c r="Q63" i="23"/>
  <c r="P63" i="23"/>
  <c r="E63" i="23"/>
  <c r="U63" i="23" s="1"/>
  <c r="O61" i="23"/>
  <c r="N61" i="23"/>
  <c r="M61" i="23"/>
  <c r="L61" i="23"/>
  <c r="K61" i="23"/>
  <c r="J61" i="23"/>
  <c r="I61" i="23"/>
  <c r="S61" i="23" s="1"/>
  <c r="H61" i="23"/>
  <c r="R61" i="23" s="1"/>
  <c r="C61" i="23"/>
  <c r="B61" i="23"/>
  <c r="S60" i="23"/>
  <c r="R60" i="23"/>
  <c r="Q60" i="23"/>
  <c r="P60" i="23"/>
  <c r="E60" i="23"/>
  <c r="U60" i="23" s="1"/>
  <c r="S59" i="23"/>
  <c r="R59" i="23"/>
  <c r="Q59" i="23"/>
  <c r="P59" i="23"/>
  <c r="E59" i="23"/>
  <c r="U59" i="23" s="1"/>
  <c r="S58" i="23"/>
  <c r="R58" i="23"/>
  <c r="Q58" i="23"/>
  <c r="P58" i="23"/>
  <c r="E58" i="23"/>
  <c r="U58" i="23" s="1"/>
  <c r="S57" i="23"/>
  <c r="R57" i="23"/>
  <c r="Q57" i="23"/>
  <c r="P57" i="23"/>
  <c r="E57" i="23"/>
  <c r="T57" i="23" s="1"/>
  <c r="O55" i="23"/>
  <c r="N55" i="23"/>
  <c r="M55" i="23"/>
  <c r="L55" i="23"/>
  <c r="K55" i="23"/>
  <c r="J55" i="23"/>
  <c r="I55" i="23"/>
  <c r="S55" i="23" s="1"/>
  <c r="H55" i="23"/>
  <c r="G55" i="23"/>
  <c r="F55" i="23"/>
  <c r="C55" i="23"/>
  <c r="B55" i="23"/>
  <c r="E55" i="23" s="1"/>
  <c r="S54" i="23"/>
  <c r="R54" i="23"/>
  <c r="Q54" i="23"/>
  <c r="P54" i="23"/>
  <c r="E54" i="23"/>
  <c r="T54" i="23" s="1"/>
  <c r="S53" i="23"/>
  <c r="R53" i="23"/>
  <c r="Q53" i="23"/>
  <c r="P53" i="23"/>
  <c r="E53" i="23"/>
  <c r="S52" i="23"/>
  <c r="R52" i="23"/>
  <c r="Q52" i="23"/>
  <c r="P52" i="23"/>
  <c r="E52" i="23"/>
  <c r="U52" i="23" s="1"/>
  <c r="S51" i="23"/>
  <c r="R51" i="23"/>
  <c r="Q51" i="23"/>
  <c r="P51" i="23"/>
  <c r="E51" i="23"/>
  <c r="U51" i="23" s="1"/>
  <c r="S50" i="23"/>
  <c r="R50" i="23"/>
  <c r="Q50" i="23"/>
  <c r="P50" i="23"/>
  <c r="E50" i="23"/>
  <c r="U50" i="23" s="1"/>
  <c r="S49" i="23"/>
  <c r="R49" i="23"/>
  <c r="Q49" i="23"/>
  <c r="P49" i="23"/>
  <c r="E49" i="23"/>
  <c r="U49" i="23" s="1"/>
  <c r="U48" i="23"/>
  <c r="T48" i="23"/>
  <c r="S48" i="23"/>
  <c r="R48" i="23"/>
  <c r="Q48" i="23"/>
  <c r="P48" i="23"/>
  <c r="E48" i="23"/>
  <c r="S47" i="23"/>
  <c r="R47" i="23"/>
  <c r="Q47" i="23"/>
  <c r="P47" i="23"/>
  <c r="E47" i="23"/>
  <c r="U47" i="23" s="1"/>
  <c r="S46" i="23"/>
  <c r="R46" i="23"/>
  <c r="Q46" i="23"/>
  <c r="P46" i="23"/>
  <c r="E46" i="23"/>
  <c r="T46" i="23" s="1"/>
  <c r="S45" i="23"/>
  <c r="R45" i="23"/>
  <c r="Q45" i="23"/>
  <c r="P45" i="23"/>
  <c r="E45" i="23"/>
  <c r="T44" i="23"/>
  <c r="S44" i="23"/>
  <c r="R44" i="23"/>
  <c r="Q44" i="23"/>
  <c r="P44" i="23"/>
  <c r="E44" i="23"/>
  <c r="U44" i="23" s="1"/>
  <c r="O42" i="23"/>
  <c r="N42" i="23"/>
  <c r="M42" i="23"/>
  <c r="L42" i="23"/>
  <c r="K42" i="23"/>
  <c r="J42" i="23"/>
  <c r="I42" i="23"/>
  <c r="S42" i="23" s="1"/>
  <c r="H42" i="23"/>
  <c r="G42" i="23"/>
  <c r="F42" i="23"/>
  <c r="C42" i="23"/>
  <c r="B42" i="23"/>
  <c r="S41" i="23"/>
  <c r="R41" i="23"/>
  <c r="Q41" i="23"/>
  <c r="P41" i="23"/>
  <c r="E41" i="23"/>
  <c r="S40" i="23"/>
  <c r="R40" i="23"/>
  <c r="Q40" i="23"/>
  <c r="P40" i="23"/>
  <c r="E40" i="23"/>
  <c r="U40" i="23" s="1"/>
  <c r="U39" i="23"/>
  <c r="S39" i="23"/>
  <c r="R39" i="23"/>
  <c r="Q39" i="23"/>
  <c r="P39" i="23"/>
  <c r="E39" i="23"/>
  <c r="T39" i="23" s="1"/>
  <c r="U38" i="23"/>
  <c r="T38" i="23"/>
  <c r="S38" i="23"/>
  <c r="R38" i="23"/>
  <c r="Q38" i="23"/>
  <c r="P38" i="23"/>
  <c r="E38" i="23"/>
  <c r="U37" i="23"/>
  <c r="T37" i="23"/>
  <c r="S37" i="23"/>
  <c r="R37" i="23"/>
  <c r="Q37" i="23"/>
  <c r="P37" i="23"/>
  <c r="E37" i="23"/>
  <c r="O35" i="23"/>
  <c r="N35" i="23"/>
  <c r="M35" i="23"/>
  <c r="L35" i="23"/>
  <c r="K35" i="23"/>
  <c r="J35" i="23"/>
  <c r="I35" i="23"/>
  <c r="H35" i="23"/>
  <c r="R35" i="23" s="1"/>
  <c r="G35" i="23"/>
  <c r="F35" i="23"/>
  <c r="E35" i="23"/>
  <c r="C35" i="23"/>
  <c r="B35" i="23"/>
  <c r="S34" i="23"/>
  <c r="R34" i="23"/>
  <c r="Q34" i="23"/>
  <c r="U34" i="23" s="1"/>
  <c r="P34" i="23"/>
  <c r="T34" i="23" s="1"/>
  <c r="E34" i="23"/>
  <c r="O32" i="23"/>
  <c r="N32" i="23"/>
  <c r="M32" i="23"/>
  <c r="L32" i="23"/>
  <c r="K32" i="23"/>
  <c r="J32" i="23"/>
  <c r="I32" i="23"/>
  <c r="S32" i="23" s="1"/>
  <c r="H32" i="23"/>
  <c r="R32" i="23" s="1"/>
  <c r="G32" i="23"/>
  <c r="F32" i="23"/>
  <c r="C32" i="23"/>
  <c r="B32" i="23"/>
  <c r="E32" i="23" s="1"/>
  <c r="S31" i="23"/>
  <c r="R31" i="23"/>
  <c r="Q31" i="23"/>
  <c r="U31" i="23" s="1"/>
  <c r="P31" i="23"/>
  <c r="E31" i="23"/>
  <c r="S30" i="23"/>
  <c r="R30" i="23"/>
  <c r="Q30" i="23"/>
  <c r="P30" i="23"/>
  <c r="E30" i="23"/>
  <c r="U30" i="23" s="1"/>
  <c r="S29" i="23"/>
  <c r="R29" i="23"/>
  <c r="Q29" i="23"/>
  <c r="P29" i="23"/>
  <c r="E29" i="23"/>
  <c r="T29" i="23" s="1"/>
  <c r="S28" i="23"/>
  <c r="R28" i="23"/>
  <c r="Q28" i="23"/>
  <c r="P28" i="23"/>
  <c r="E28" i="23"/>
  <c r="T28" i="23" s="1"/>
  <c r="O26" i="23"/>
  <c r="N26" i="23"/>
  <c r="M26" i="23"/>
  <c r="L26" i="23"/>
  <c r="K26" i="23"/>
  <c r="J26" i="23"/>
  <c r="I26" i="23"/>
  <c r="H26" i="23"/>
  <c r="G26" i="23"/>
  <c r="F26" i="23"/>
  <c r="C26" i="23"/>
  <c r="B26" i="23"/>
  <c r="S25" i="23"/>
  <c r="R25" i="23"/>
  <c r="Q25" i="23"/>
  <c r="P25" i="23"/>
  <c r="E25" i="23"/>
  <c r="S24" i="23"/>
  <c r="R24" i="23"/>
  <c r="Q24" i="23"/>
  <c r="P24" i="23"/>
  <c r="E24" i="23"/>
  <c r="U24" i="23" s="1"/>
  <c r="U23" i="23"/>
  <c r="S23" i="23"/>
  <c r="R23" i="23"/>
  <c r="Q23" i="23"/>
  <c r="P23" i="23"/>
  <c r="E23" i="23"/>
  <c r="T23" i="23" s="1"/>
  <c r="U22" i="23"/>
  <c r="T22" i="23"/>
  <c r="S22" i="23"/>
  <c r="R22" i="23"/>
  <c r="Q22" i="23"/>
  <c r="P22" i="23"/>
  <c r="E22" i="23"/>
  <c r="S21" i="23"/>
  <c r="R21" i="23"/>
  <c r="Q21" i="23"/>
  <c r="P21" i="23"/>
  <c r="E21" i="23"/>
  <c r="T20" i="23"/>
  <c r="S20" i="23"/>
  <c r="R20" i="23"/>
  <c r="Q20" i="23"/>
  <c r="P20" i="23"/>
  <c r="E20" i="23"/>
  <c r="U20" i="23" s="1"/>
  <c r="S19" i="23"/>
  <c r="R19" i="23"/>
  <c r="Q19" i="23"/>
  <c r="P19" i="23"/>
  <c r="E19" i="23"/>
  <c r="U19" i="23" s="1"/>
  <c r="O17" i="23"/>
  <c r="N17" i="23"/>
  <c r="M17" i="23"/>
  <c r="L17" i="23"/>
  <c r="K17" i="23"/>
  <c r="J17" i="23"/>
  <c r="I17" i="23"/>
  <c r="Q17" i="23" s="1"/>
  <c r="H17" i="23"/>
  <c r="R17" i="23" s="1"/>
  <c r="G17" i="23"/>
  <c r="F17" i="23"/>
  <c r="C17" i="23"/>
  <c r="E17" i="23" s="1"/>
  <c r="B17" i="23"/>
  <c r="S16" i="23"/>
  <c r="R16" i="23"/>
  <c r="Q16" i="23"/>
  <c r="P16" i="23"/>
  <c r="E16" i="23"/>
  <c r="U16" i="23" s="1"/>
  <c r="S15" i="23"/>
  <c r="R15" i="23"/>
  <c r="Q15" i="23"/>
  <c r="P15" i="23"/>
  <c r="E15" i="23"/>
  <c r="T15" i="23" s="1"/>
  <c r="U14" i="23"/>
  <c r="S14" i="23"/>
  <c r="R14" i="23"/>
  <c r="Q14" i="23"/>
  <c r="P14" i="23"/>
  <c r="E14" i="23"/>
  <c r="T14" i="23" s="1"/>
  <c r="S13" i="23"/>
  <c r="R13" i="23"/>
  <c r="Q13" i="23"/>
  <c r="P13" i="23"/>
  <c r="E13" i="23"/>
  <c r="U13" i="23" s="1"/>
  <c r="U12" i="23"/>
  <c r="S12" i="23"/>
  <c r="R12" i="23"/>
  <c r="Q12" i="23"/>
  <c r="P12" i="23"/>
  <c r="E12" i="23"/>
  <c r="T12" i="23" s="1"/>
  <c r="U11" i="23"/>
  <c r="T11" i="23"/>
  <c r="S11" i="23"/>
  <c r="R11" i="23"/>
  <c r="Q11" i="23"/>
  <c r="P11" i="23"/>
  <c r="E11" i="23"/>
  <c r="S10" i="23"/>
  <c r="R10" i="23"/>
  <c r="Q10" i="23"/>
  <c r="U10" i="23" s="1"/>
  <c r="P10" i="23"/>
  <c r="T10" i="23" s="1"/>
  <c r="E10" i="23"/>
  <c r="S9" i="23"/>
  <c r="R9" i="23"/>
  <c r="Q9" i="23"/>
  <c r="P9" i="23"/>
  <c r="E9" i="23"/>
  <c r="T9" i="23" s="1"/>
  <c r="S96" i="22"/>
  <c r="R96" i="22"/>
  <c r="Q96" i="22"/>
  <c r="P96" i="22"/>
  <c r="E96" i="22"/>
  <c r="U96" i="22" s="1"/>
  <c r="S95" i="22"/>
  <c r="R95" i="22"/>
  <c r="Q95" i="22"/>
  <c r="P95" i="22"/>
  <c r="E95" i="22"/>
  <c r="T95" i="22" s="1"/>
  <c r="U94" i="22"/>
  <c r="S94" i="22"/>
  <c r="R94" i="22"/>
  <c r="Q94" i="22"/>
  <c r="P94" i="22"/>
  <c r="E94" i="22"/>
  <c r="T94" i="22" s="1"/>
  <c r="S93" i="22"/>
  <c r="R93" i="22"/>
  <c r="Q93" i="22"/>
  <c r="P93" i="22"/>
  <c r="E93" i="22"/>
  <c r="U93" i="22" s="1"/>
  <c r="U92" i="22"/>
  <c r="S92" i="22"/>
  <c r="R92" i="22"/>
  <c r="Q92" i="22"/>
  <c r="P92" i="22"/>
  <c r="E92" i="22"/>
  <c r="T92" i="22" s="1"/>
  <c r="U91" i="22"/>
  <c r="T91" i="22"/>
  <c r="S91" i="22"/>
  <c r="R91" i="22"/>
  <c r="Q91" i="22"/>
  <c r="P91" i="22"/>
  <c r="E91" i="22"/>
  <c r="U90" i="22"/>
  <c r="S90" i="22"/>
  <c r="R90" i="22"/>
  <c r="Q90" i="22"/>
  <c r="P90" i="22"/>
  <c r="E90" i="22"/>
  <c r="T90" i="22" s="1"/>
  <c r="T89" i="22"/>
  <c r="S89" i="22"/>
  <c r="R89" i="22"/>
  <c r="Q89" i="22"/>
  <c r="P89" i="22"/>
  <c r="E89" i="22"/>
  <c r="U89" i="22" s="1"/>
  <c r="S88" i="22"/>
  <c r="R88" i="22"/>
  <c r="Q88" i="22"/>
  <c r="P88" i="22"/>
  <c r="E88" i="22"/>
  <c r="O75" i="22"/>
  <c r="N75" i="22"/>
  <c r="M75" i="22"/>
  <c r="L75" i="22"/>
  <c r="K75" i="22"/>
  <c r="J75" i="22"/>
  <c r="I75" i="22"/>
  <c r="H75" i="22"/>
  <c r="G75" i="22"/>
  <c r="F75" i="22"/>
  <c r="C75" i="22"/>
  <c r="B75" i="22"/>
  <c r="O74" i="22"/>
  <c r="N74" i="22"/>
  <c r="M74" i="22"/>
  <c r="L74" i="22"/>
  <c r="K74" i="22"/>
  <c r="J74" i="22"/>
  <c r="I74" i="22"/>
  <c r="S74" i="22" s="1"/>
  <c r="H74" i="22"/>
  <c r="G74" i="22"/>
  <c r="F74" i="22"/>
  <c r="C74" i="22"/>
  <c r="E74" i="22" s="1"/>
  <c r="B74" i="22"/>
  <c r="O73" i="22"/>
  <c r="N73" i="22"/>
  <c r="M73" i="22"/>
  <c r="L73" i="22"/>
  <c r="K73" i="22"/>
  <c r="J73" i="22"/>
  <c r="I73" i="22"/>
  <c r="S73" i="22" s="1"/>
  <c r="H73" i="22"/>
  <c r="R73" i="22" s="1"/>
  <c r="G73" i="22"/>
  <c r="F73" i="22"/>
  <c r="E73" i="22"/>
  <c r="C73" i="22"/>
  <c r="B73" i="22"/>
  <c r="U72" i="22"/>
  <c r="T72" i="22"/>
  <c r="S72" i="22"/>
  <c r="R72" i="22"/>
  <c r="Q72" i="22"/>
  <c r="P72" i="22"/>
  <c r="E72" i="22"/>
  <c r="S71" i="22"/>
  <c r="R71" i="22"/>
  <c r="Q71" i="22"/>
  <c r="P71" i="22"/>
  <c r="E71" i="22"/>
  <c r="O69" i="22"/>
  <c r="N69" i="22"/>
  <c r="M69" i="22"/>
  <c r="L69" i="22"/>
  <c r="K69" i="22"/>
  <c r="J69" i="22"/>
  <c r="I69" i="22"/>
  <c r="S69" i="22" s="1"/>
  <c r="H69" i="22"/>
  <c r="R69" i="22" s="1"/>
  <c r="G69" i="22"/>
  <c r="F69" i="22"/>
  <c r="C69" i="22"/>
  <c r="B69" i="22"/>
  <c r="E69" i="22" s="1"/>
  <c r="O68" i="22"/>
  <c r="N68" i="22"/>
  <c r="M68" i="22"/>
  <c r="L68" i="22"/>
  <c r="K68" i="22"/>
  <c r="J68" i="22"/>
  <c r="I68" i="22"/>
  <c r="S68" i="22" s="1"/>
  <c r="H68" i="22"/>
  <c r="R68" i="22" s="1"/>
  <c r="G68" i="22"/>
  <c r="F68" i="22"/>
  <c r="C68" i="22"/>
  <c r="B68" i="22"/>
  <c r="U67" i="22"/>
  <c r="T67" i="22"/>
  <c r="S67" i="22"/>
  <c r="R67" i="22"/>
  <c r="Q67" i="22"/>
  <c r="P67" i="22"/>
  <c r="E67" i="22"/>
  <c r="T66" i="22"/>
  <c r="S66" i="22"/>
  <c r="R66" i="22"/>
  <c r="Q66" i="22"/>
  <c r="P66" i="22"/>
  <c r="E66" i="22"/>
  <c r="U66" i="22" s="1"/>
  <c r="S65" i="22"/>
  <c r="R65" i="22"/>
  <c r="Q65" i="22"/>
  <c r="P65" i="22"/>
  <c r="E65" i="22"/>
  <c r="U65" i="22" s="1"/>
  <c r="S64" i="22"/>
  <c r="R64" i="22"/>
  <c r="Q64" i="22"/>
  <c r="P64" i="22"/>
  <c r="E64" i="22"/>
  <c r="T64" i="22" s="1"/>
  <c r="S63" i="22"/>
  <c r="R63" i="22"/>
  <c r="Q63" i="22"/>
  <c r="P63" i="22"/>
  <c r="E63" i="22"/>
  <c r="T63" i="22" s="1"/>
  <c r="O61" i="22"/>
  <c r="N61" i="22"/>
  <c r="M61" i="22"/>
  <c r="L61" i="22"/>
  <c r="K61" i="22"/>
  <c r="J61" i="22"/>
  <c r="I61" i="22"/>
  <c r="H61" i="22"/>
  <c r="C61" i="22"/>
  <c r="B61" i="22"/>
  <c r="E61" i="22" s="1"/>
  <c r="S60" i="22"/>
  <c r="R60" i="22"/>
  <c r="Q60" i="22"/>
  <c r="P60" i="22"/>
  <c r="E60" i="22"/>
  <c r="S59" i="22"/>
  <c r="R59" i="22"/>
  <c r="Q59" i="22"/>
  <c r="P59" i="22"/>
  <c r="E59" i="22"/>
  <c r="U59" i="22" s="1"/>
  <c r="S58" i="22"/>
  <c r="R58" i="22"/>
  <c r="Q58" i="22"/>
  <c r="P58" i="22"/>
  <c r="E58" i="22"/>
  <c r="U58" i="22" s="1"/>
  <c r="T57" i="22"/>
  <c r="S57" i="22"/>
  <c r="R57" i="22"/>
  <c r="Q57" i="22"/>
  <c r="P57" i="22"/>
  <c r="E57" i="22"/>
  <c r="U57" i="22" s="1"/>
  <c r="O55" i="22"/>
  <c r="N55" i="22"/>
  <c r="M55" i="22"/>
  <c r="L55" i="22"/>
  <c r="K55" i="22"/>
  <c r="J55" i="22"/>
  <c r="I55" i="22"/>
  <c r="S55" i="22" s="1"/>
  <c r="H55" i="22"/>
  <c r="R55" i="22" s="1"/>
  <c r="G55" i="22"/>
  <c r="F55" i="22"/>
  <c r="C55" i="22"/>
  <c r="B55" i="22"/>
  <c r="T54" i="22"/>
  <c r="S54" i="22"/>
  <c r="R54" i="22"/>
  <c r="Q54" i="22"/>
  <c r="P54" i="22"/>
  <c r="E54" i="22"/>
  <c r="U54" i="22" s="1"/>
  <c r="S53" i="22"/>
  <c r="R53" i="22"/>
  <c r="Q53" i="22"/>
  <c r="P53" i="22"/>
  <c r="E53" i="22"/>
  <c r="U53" i="22" s="1"/>
  <c r="S52" i="22"/>
  <c r="R52" i="22"/>
  <c r="Q52" i="22"/>
  <c r="P52" i="22"/>
  <c r="E52" i="22"/>
  <c r="T52" i="22" s="1"/>
  <c r="S51" i="22"/>
  <c r="R51" i="22"/>
  <c r="Q51" i="22"/>
  <c r="P51" i="22"/>
  <c r="E51" i="22"/>
  <c r="T51" i="22" s="1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T46" i="22" s="1"/>
  <c r="E46" i="22"/>
  <c r="S45" i="22"/>
  <c r="R45" i="22"/>
  <c r="Q45" i="22"/>
  <c r="P45" i="22"/>
  <c r="E45" i="22"/>
  <c r="S44" i="22"/>
  <c r="R44" i="22"/>
  <c r="Q44" i="22"/>
  <c r="P44" i="22"/>
  <c r="E44" i="22"/>
  <c r="T44" i="22" s="1"/>
  <c r="O42" i="22"/>
  <c r="N42" i="22"/>
  <c r="M42" i="22"/>
  <c r="L42" i="22"/>
  <c r="K42" i="22"/>
  <c r="J42" i="22"/>
  <c r="I42" i="22"/>
  <c r="H42" i="22"/>
  <c r="P42" i="22" s="1"/>
  <c r="G42" i="22"/>
  <c r="F42" i="22"/>
  <c r="C42" i="22"/>
  <c r="B42" i="22"/>
  <c r="S41" i="22"/>
  <c r="R41" i="22"/>
  <c r="Q41" i="22"/>
  <c r="P41" i="22"/>
  <c r="E41" i="22"/>
  <c r="T41" i="22" s="1"/>
  <c r="U40" i="22"/>
  <c r="S40" i="22"/>
  <c r="R40" i="22"/>
  <c r="Q40" i="22"/>
  <c r="P40" i="22"/>
  <c r="E40" i="22"/>
  <c r="T40" i="22" s="1"/>
  <c r="S39" i="22"/>
  <c r="R39" i="22"/>
  <c r="Q39" i="22"/>
  <c r="P39" i="22"/>
  <c r="E39" i="22"/>
  <c r="U39" i="22" s="1"/>
  <c r="U38" i="22"/>
  <c r="T38" i="22"/>
  <c r="S38" i="22"/>
  <c r="R38" i="22"/>
  <c r="Q38" i="22"/>
  <c r="P38" i="22"/>
  <c r="E38" i="22"/>
  <c r="S37" i="22"/>
  <c r="R37" i="22"/>
  <c r="Q37" i="22"/>
  <c r="P37" i="22"/>
  <c r="E37" i="22"/>
  <c r="O35" i="22"/>
  <c r="N35" i="22"/>
  <c r="M35" i="22"/>
  <c r="L35" i="22"/>
  <c r="K35" i="22"/>
  <c r="J35" i="22"/>
  <c r="I35" i="22"/>
  <c r="S35" i="22" s="1"/>
  <c r="H35" i="22"/>
  <c r="P35" i="22" s="1"/>
  <c r="G35" i="22"/>
  <c r="F35" i="22"/>
  <c r="C35" i="22"/>
  <c r="B35" i="22"/>
  <c r="U34" i="22"/>
  <c r="S34" i="22"/>
  <c r="R34" i="22"/>
  <c r="Q34" i="22"/>
  <c r="P34" i="22"/>
  <c r="E34" i="22"/>
  <c r="T34" i="22" s="1"/>
  <c r="O32" i="22"/>
  <c r="N32" i="22"/>
  <c r="M32" i="22"/>
  <c r="L32" i="22"/>
  <c r="K32" i="22"/>
  <c r="J32" i="22"/>
  <c r="I32" i="22"/>
  <c r="S32" i="22" s="1"/>
  <c r="H32" i="22"/>
  <c r="G32" i="22"/>
  <c r="F32" i="22"/>
  <c r="C32" i="22"/>
  <c r="B32" i="22"/>
  <c r="E32" i="22" s="1"/>
  <c r="U31" i="22"/>
  <c r="T31" i="22"/>
  <c r="S31" i="22"/>
  <c r="R31" i="22"/>
  <c r="Q31" i="22"/>
  <c r="P31" i="22"/>
  <c r="E31" i="22"/>
  <c r="S30" i="22"/>
  <c r="R30" i="22"/>
  <c r="Q30" i="22"/>
  <c r="P30" i="22"/>
  <c r="E30" i="22"/>
  <c r="S29" i="22"/>
  <c r="R29" i="22"/>
  <c r="Q29" i="22"/>
  <c r="P29" i="22"/>
  <c r="E29" i="22"/>
  <c r="U29" i="22" s="1"/>
  <c r="S28" i="22"/>
  <c r="R28" i="22"/>
  <c r="Q28" i="22"/>
  <c r="P28" i="22"/>
  <c r="E28" i="22"/>
  <c r="O26" i="22"/>
  <c r="N26" i="22"/>
  <c r="M26" i="22"/>
  <c r="L26" i="22"/>
  <c r="K26" i="22"/>
  <c r="J26" i="22"/>
  <c r="I26" i="22"/>
  <c r="H26" i="22"/>
  <c r="R26" i="22" s="1"/>
  <c r="G26" i="22"/>
  <c r="F26" i="22"/>
  <c r="C26" i="22"/>
  <c r="B26" i="22"/>
  <c r="S25" i="22"/>
  <c r="R25" i="22"/>
  <c r="Q25" i="22"/>
  <c r="P25" i="22"/>
  <c r="E25" i="22"/>
  <c r="S24" i="22"/>
  <c r="R24" i="22"/>
  <c r="Q24" i="22"/>
  <c r="P24" i="22"/>
  <c r="E24" i="22"/>
  <c r="T24" i="22" s="1"/>
  <c r="U23" i="22"/>
  <c r="S23" i="22"/>
  <c r="R23" i="22"/>
  <c r="Q23" i="22"/>
  <c r="P23" i="22"/>
  <c r="E23" i="22"/>
  <c r="T23" i="22" s="1"/>
  <c r="S22" i="22"/>
  <c r="R22" i="22"/>
  <c r="Q22" i="22"/>
  <c r="P22" i="22"/>
  <c r="E22" i="22"/>
  <c r="T21" i="22"/>
  <c r="S21" i="22"/>
  <c r="R21" i="22"/>
  <c r="Q21" i="22"/>
  <c r="P21" i="22"/>
  <c r="E21" i="22"/>
  <c r="U21" i="22" s="1"/>
  <c r="U20" i="22"/>
  <c r="T20" i="22"/>
  <c r="S20" i="22"/>
  <c r="R20" i="22"/>
  <c r="Q20" i="22"/>
  <c r="P20" i="22"/>
  <c r="E20" i="22"/>
  <c r="S19" i="22"/>
  <c r="R19" i="22"/>
  <c r="Q19" i="22"/>
  <c r="P19" i="22"/>
  <c r="E19" i="22"/>
  <c r="O17" i="22"/>
  <c r="N17" i="22"/>
  <c r="M17" i="22"/>
  <c r="L17" i="22"/>
  <c r="K17" i="22"/>
  <c r="J17" i="22"/>
  <c r="I17" i="22"/>
  <c r="S17" i="22" s="1"/>
  <c r="H17" i="22"/>
  <c r="R17" i="22" s="1"/>
  <c r="G17" i="22"/>
  <c r="F17" i="22"/>
  <c r="C17" i="22"/>
  <c r="B17" i="22"/>
  <c r="E17" i="22" s="1"/>
  <c r="U16" i="22"/>
  <c r="T16" i="22"/>
  <c r="S16" i="22"/>
  <c r="R16" i="22"/>
  <c r="Q16" i="22"/>
  <c r="P16" i="22"/>
  <c r="E16" i="22"/>
  <c r="S15" i="22"/>
  <c r="R15" i="22"/>
  <c r="Q15" i="22"/>
  <c r="P15" i="22"/>
  <c r="E15" i="22"/>
  <c r="U15" i="22" s="1"/>
  <c r="S14" i="22"/>
  <c r="R14" i="22"/>
  <c r="Q14" i="22"/>
  <c r="P14" i="22"/>
  <c r="E14" i="22"/>
  <c r="S13" i="22"/>
  <c r="R13" i="22"/>
  <c r="Q13" i="22"/>
  <c r="P13" i="22"/>
  <c r="E13" i="22"/>
  <c r="T13" i="22" s="1"/>
  <c r="S12" i="22"/>
  <c r="R12" i="22"/>
  <c r="Q12" i="22"/>
  <c r="P12" i="22"/>
  <c r="E12" i="22"/>
  <c r="S11" i="22"/>
  <c r="R11" i="22"/>
  <c r="Q11" i="22"/>
  <c r="P11" i="22"/>
  <c r="E11" i="22"/>
  <c r="S10" i="22"/>
  <c r="R10" i="22"/>
  <c r="Q10" i="22"/>
  <c r="P10" i="22"/>
  <c r="E10" i="22"/>
  <c r="U9" i="22"/>
  <c r="T9" i="22"/>
  <c r="S9" i="22"/>
  <c r="R9" i="22"/>
  <c r="Q9" i="22"/>
  <c r="P9" i="22"/>
  <c r="E9" i="22"/>
  <c r="U96" i="21"/>
  <c r="T96" i="21"/>
  <c r="S96" i="21"/>
  <c r="R96" i="21"/>
  <c r="Q96" i="21"/>
  <c r="P96" i="21"/>
  <c r="E96" i="21"/>
  <c r="S95" i="21"/>
  <c r="R95" i="21"/>
  <c r="Q95" i="21"/>
  <c r="P95" i="21"/>
  <c r="E95" i="21"/>
  <c r="S94" i="21"/>
  <c r="R94" i="21"/>
  <c r="Q94" i="21"/>
  <c r="P94" i="21"/>
  <c r="E94" i="21"/>
  <c r="S93" i="21"/>
  <c r="R93" i="21"/>
  <c r="Q93" i="21"/>
  <c r="P93" i="21"/>
  <c r="E93" i="21"/>
  <c r="T93" i="21" s="1"/>
  <c r="U92" i="21"/>
  <c r="S92" i="21"/>
  <c r="R92" i="21"/>
  <c r="Q92" i="21"/>
  <c r="P92" i="21"/>
  <c r="E92" i="21"/>
  <c r="T92" i="21" s="1"/>
  <c r="S91" i="21"/>
  <c r="R91" i="21"/>
  <c r="Q91" i="21"/>
  <c r="P91" i="21"/>
  <c r="E91" i="21"/>
  <c r="U90" i="21"/>
  <c r="T90" i="21"/>
  <c r="S90" i="21"/>
  <c r="R90" i="21"/>
  <c r="Q90" i="21"/>
  <c r="P90" i="21"/>
  <c r="E90" i="21"/>
  <c r="S89" i="21"/>
  <c r="R89" i="21"/>
  <c r="Q89" i="21"/>
  <c r="P89" i="21"/>
  <c r="E89" i="21"/>
  <c r="S88" i="21"/>
  <c r="R88" i="21"/>
  <c r="Q88" i="21"/>
  <c r="P88" i="21"/>
  <c r="E88" i="21"/>
  <c r="O75" i="21"/>
  <c r="N75" i="21"/>
  <c r="M75" i="21"/>
  <c r="L75" i="21"/>
  <c r="K75" i="21"/>
  <c r="J75" i="21"/>
  <c r="I75" i="21"/>
  <c r="S75" i="21" s="1"/>
  <c r="H75" i="21"/>
  <c r="G75" i="21"/>
  <c r="F75" i="21"/>
  <c r="C75" i="21"/>
  <c r="E75" i="21" s="1"/>
  <c r="B75" i="21"/>
  <c r="O74" i="21"/>
  <c r="N74" i="21"/>
  <c r="M74" i="21"/>
  <c r="L74" i="21"/>
  <c r="K74" i="21"/>
  <c r="J74" i="21"/>
  <c r="I74" i="21"/>
  <c r="S74" i="21" s="1"/>
  <c r="H74" i="21"/>
  <c r="G74" i="21"/>
  <c r="F74" i="21"/>
  <c r="C74" i="21"/>
  <c r="B74" i="21"/>
  <c r="E74" i="21" s="1"/>
  <c r="S73" i="21"/>
  <c r="O73" i="21"/>
  <c r="N73" i="21"/>
  <c r="M73" i="21"/>
  <c r="L73" i="21"/>
  <c r="K73" i="21"/>
  <c r="J73" i="21"/>
  <c r="I73" i="21"/>
  <c r="H73" i="21"/>
  <c r="R73" i="21" s="1"/>
  <c r="G73" i="21"/>
  <c r="F73" i="21"/>
  <c r="C73" i="21"/>
  <c r="B73" i="21"/>
  <c r="E73" i="21" s="1"/>
  <c r="S72" i="21"/>
  <c r="R72" i="21"/>
  <c r="Q72" i="21"/>
  <c r="P72" i="21"/>
  <c r="E72" i="21"/>
  <c r="S71" i="21"/>
  <c r="R71" i="21"/>
  <c r="Q71" i="21"/>
  <c r="U71" i="21" s="1"/>
  <c r="P71" i="21"/>
  <c r="T71" i="21" s="1"/>
  <c r="E71" i="21"/>
  <c r="O69" i="21"/>
  <c r="N69" i="21"/>
  <c r="M69" i="21"/>
  <c r="L69" i="21"/>
  <c r="K69" i="21"/>
  <c r="J69" i="21"/>
  <c r="I69" i="21"/>
  <c r="S69" i="21" s="1"/>
  <c r="H69" i="21"/>
  <c r="G69" i="21"/>
  <c r="F69" i="21"/>
  <c r="C69" i="21"/>
  <c r="B69" i="21"/>
  <c r="O68" i="21"/>
  <c r="N68" i="21"/>
  <c r="M68" i="21"/>
  <c r="L68" i="21"/>
  <c r="K68" i="21"/>
  <c r="J68" i="21"/>
  <c r="I68" i="21"/>
  <c r="S68" i="21" s="1"/>
  <c r="H68" i="21"/>
  <c r="R68" i="21" s="1"/>
  <c r="G68" i="21"/>
  <c r="F68" i="21"/>
  <c r="C68" i="21"/>
  <c r="B68" i="21"/>
  <c r="U67" i="21"/>
  <c r="T67" i="21"/>
  <c r="S67" i="21"/>
  <c r="R67" i="21"/>
  <c r="Q67" i="21"/>
  <c r="P67" i="21"/>
  <c r="E67" i="21"/>
  <c r="S66" i="21"/>
  <c r="R66" i="21"/>
  <c r="Q66" i="21"/>
  <c r="P66" i="21"/>
  <c r="E66" i="21"/>
  <c r="U65" i="21"/>
  <c r="S65" i="21"/>
  <c r="R65" i="21"/>
  <c r="Q65" i="21"/>
  <c r="P65" i="21"/>
  <c r="E65" i="21"/>
  <c r="T65" i="21" s="1"/>
  <c r="S64" i="21"/>
  <c r="R64" i="21"/>
  <c r="Q64" i="21"/>
  <c r="P64" i="21"/>
  <c r="E64" i="21"/>
  <c r="U64" i="21" s="1"/>
  <c r="S63" i="21"/>
  <c r="R63" i="21"/>
  <c r="Q63" i="21"/>
  <c r="P63" i="21"/>
  <c r="E63" i="21"/>
  <c r="O61" i="21"/>
  <c r="N61" i="21"/>
  <c r="M61" i="21"/>
  <c r="L61" i="21"/>
  <c r="K61" i="21"/>
  <c r="J61" i="21"/>
  <c r="I61" i="21"/>
  <c r="S61" i="21" s="1"/>
  <c r="H61" i="21"/>
  <c r="R61" i="21" s="1"/>
  <c r="C61" i="21"/>
  <c r="B61" i="21"/>
  <c r="S60" i="21"/>
  <c r="R60" i="21"/>
  <c r="Q60" i="21"/>
  <c r="P60" i="21"/>
  <c r="E60" i="21"/>
  <c r="S59" i="21"/>
  <c r="R59" i="21"/>
  <c r="Q59" i="21"/>
  <c r="P59" i="21"/>
  <c r="E59" i="21"/>
  <c r="S58" i="21"/>
  <c r="R58" i="21"/>
  <c r="Q58" i="21"/>
  <c r="P58" i="21"/>
  <c r="E58" i="21"/>
  <c r="T57" i="21"/>
  <c r="S57" i="21"/>
  <c r="R57" i="21"/>
  <c r="Q57" i="21"/>
  <c r="P57" i="21"/>
  <c r="E57" i="21"/>
  <c r="U57" i="21" s="1"/>
  <c r="O55" i="21"/>
  <c r="N55" i="21"/>
  <c r="M55" i="21"/>
  <c r="L55" i="21"/>
  <c r="K55" i="21"/>
  <c r="J55" i="21"/>
  <c r="I55" i="21"/>
  <c r="S55" i="21" s="1"/>
  <c r="H55" i="21"/>
  <c r="G55" i="21"/>
  <c r="F55" i="21"/>
  <c r="C55" i="21"/>
  <c r="B55" i="21"/>
  <c r="U54" i="21"/>
  <c r="S54" i="21"/>
  <c r="R54" i="21"/>
  <c r="Q54" i="21"/>
  <c r="P54" i="21"/>
  <c r="E54" i="21"/>
  <c r="T54" i="21" s="1"/>
  <c r="S53" i="21"/>
  <c r="R53" i="21"/>
  <c r="Q53" i="21"/>
  <c r="P53" i="21"/>
  <c r="E53" i="21"/>
  <c r="T53" i="21" s="1"/>
  <c r="S52" i="21"/>
  <c r="R52" i="21"/>
  <c r="Q52" i="21"/>
  <c r="P52" i="21"/>
  <c r="E52" i="21"/>
  <c r="U52" i="21" s="1"/>
  <c r="S51" i="21"/>
  <c r="R51" i="21"/>
  <c r="Q51" i="21"/>
  <c r="P51" i="21"/>
  <c r="E51" i="21"/>
  <c r="S50" i="21"/>
  <c r="R50" i="21"/>
  <c r="Q50" i="21"/>
  <c r="P50" i="21"/>
  <c r="E50" i="21"/>
  <c r="T50" i="21" s="1"/>
  <c r="S49" i="21"/>
  <c r="R49" i="21"/>
  <c r="Q49" i="21"/>
  <c r="P49" i="21"/>
  <c r="E49" i="21"/>
  <c r="T49" i="21" s="1"/>
  <c r="S48" i="21"/>
  <c r="R48" i="21"/>
  <c r="Q48" i="21"/>
  <c r="P48" i="21"/>
  <c r="E48" i="21"/>
  <c r="U47" i="21"/>
  <c r="T47" i="21"/>
  <c r="S47" i="21"/>
  <c r="R47" i="21"/>
  <c r="Q47" i="21"/>
  <c r="P47" i="21"/>
  <c r="E47" i="21"/>
  <c r="U46" i="21"/>
  <c r="T46" i="21"/>
  <c r="S46" i="21"/>
  <c r="R46" i="21"/>
  <c r="Q46" i="21"/>
  <c r="P46" i="21"/>
  <c r="E46" i="21"/>
  <c r="S45" i="21"/>
  <c r="R45" i="21"/>
  <c r="Q45" i="21"/>
  <c r="P45" i="21"/>
  <c r="E45" i="21"/>
  <c r="S44" i="21"/>
  <c r="R44" i="21"/>
  <c r="Q44" i="21"/>
  <c r="P44" i="21"/>
  <c r="E44" i="21"/>
  <c r="U44" i="21" s="1"/>
  <c r="O42" i="21"/>
  <c r="N42" i="21"/>
  <c r="M42" i="21"/>
  <c r="L42" i="21"/>
  <c r="K42" i="21"/>
  <c r="J42" i="21"/>
  <c r="I42" i="21"/>
  <c r="S42" i="21" s="1"/>
  <c r="H42" i="21"/>
  <c r="R42" i="21" s="1"/>
  <c r="G42" i="21"/>
  <c r="F42" i="21"/>
  <c r="C42" i="21"/>
  <c r="B42" i="21"/>
  <c r="S41" i="21"/>
  <c r="R41" i="21"/>
  <c r="Q41" i="21"/>
  <c r="P41" i="21"/>
  <c r="E41" i="21"/>
  <c r="U41" i="21" s="1"/>
  <c r="S40" i="21"/>
  <c r="R40" i="21"/>
  <c r="Q40" i="21"/>
  <c r="P40" i="21"/>
  <c r="E40" i="21"/>
  <c r="S39" i="21"/>
  <c r="R39" i="21"/>
  <c r="Q39" i="21"/>
  <c r="P39" i="21"/>
  <c r="E39" i="21"/>
  <c r="T39" i="21" s="1"/>
  <c r="U38" i="21"/>
  <c r="S38" i="21"/>
  <c r="R38" i="21"/>
  <c r="Q38" i="21"/>
  <c r="P38" i="21"/>
  <c r="E38" i="21"/>
  <c r="T38" i="21" s="1"/>
  <c r="S37" i="21"/>
  <c r="R37" i="21"/>
  <c r="Q37" i="21"/>
  <c r="P37" i="21"/>
  <c r="E37" i="21"/>
  <c r="O35" i="21"/>
  <c r="N35" i="21"/>
  <c r="M35" i="21"/>
  <c r="L35" i="21"/>
  <c r="K35" i="21"/>
  <c r="J35" i="21"/>
  <c r="I35" i="21"/>
  <c r="S35" i="21" s="1"/>
  <c r="H35" i="21"/>
  <c r="P35" i="21" s="1"/>
  <c r="G35" i="21"/>
  <c r="F35" i="21"/>
  <c r="C35" i="21"/>
  <c r="B35" i="21"/>
  <c r="E35" i="21" s="1"/>
  <c r="S34" i="21"/>
  <c r="R34" i="21"/>
  <c r="Q34" i="21"/>
  <c r="P34" i="21"/>
  <c r="E34" i="21"/>
  <c r="O32" i="21"/>
  <c r="N32" i="21"/>
  <c r="M32" i="21"/>
  <c r="L32" i="21"/>
  <c r="K32" i="21"/>
  <c r="J32" i="21"/>
  <c r="I32" i="21"/>
  <c r="S32" i="21" s="1"/>
  <c r="H32" i="21"/>
  <c r="P32" i="21" s="1"/>
  <c r="G32" i="21"/>
  <c r="F32" i="21"/>
  <c r="C32" i="21"/>
  <c r="B32" i="21"/>
  <c r="E32" i="21" s="1"/>
  <c r="S31" i="21"/>
  <c r="R31" i="21"/>
  <c r="Q31" i="21"/>
  <c r="P31" i="21"/>
  <c r="E31" i="21"/>
  <c r="U31" i="21" s="1"/>
  <c r="S30" i="21"/>
  <c r="R30" i="21"/>
  <c r="Q30" i="21"/>
  <c r="P30" i="21"/>
  <c r="E30" i="21"/>
  <c r="S29" i="21"/>
  <c r="R29" i="21"/>
  <c r="Q29" i="21"/>
  <c r="P29" i="21"/>
  <c r="E29" i="21"/>
  <c r="T28" i="21"/>
  <c r="S28" i="21"/>
  <c r="R28" i="21"/>
  <c r="Q28" i="21"/>
  <c r="P28" i="21"/>
  <c r="E28" i="21"/>
  <c r="U28" i="21" s="1"/>
  <c r="O26" i="21"/>
  <c r="N26" i="21"/>
  <c r="M26" i="21"/>
  <c r="L26" i="21"/>
  <c r="K26" i="21"/>
  <c r="J26" i="21"/>
  <c r="I26" i="21"/>
  <c r="S26" i="21" s="1"/>
  <c r="H26" i="21"/>
  <c r="R26" i="21" s="1"/>
  <c r="G26" i="21"/>
  <c r="F26" i="21"/>
  <c r="C26" i="21"/>
  <c r="B26" i="21"/>
  <c r="E26" i="21" s="1"/>
  <c r="U25" i="21"/>
  <c r="T25" i="21"/>
  <c r="S25" i="21"/>
  <c r="R25" i="21"/>
  <c r="Q25" i="21"/>
  <c r="P25" i="21"/>
  <c r="E25" i="21"/>
  <c r="S24" i="21"/>
  <c r="R24" i="21"/>
  <c r="Q24" i="21"/>
  <c r="P24" i="21"/>
  <c r="E24" i="21"/>
  <c r="U24" i="21" s="1"/>
  <c r="S23" i="21"/>
  <c r="R23" i="21"/>
  <c r="Q23" i="21"/>
  <c r="P23" i="21"/>
  <c r="E23" i="21"/>
  <c r="S22" i="21"/>
  <c r="R22" i="21"/>
  <c r="Q22" i="21"/>
  <c r="P22" i="21"/>
  <c r="E22" i="21"/>
  <c r="U21" i="21"/>
  <c r="S21" i="21"/>
  <c r="R21" i="21"/>
  <c r="Q21" i="21"/>
  <c r="P21" i="21"/>
  <c r="E21" i="21"/>
  <c r="T21" i="21" s="1"/>
  <c r="T20" i="21"/>
  <c r="S20" i="21"/>
  <c r="R20" i="21"/>
  <c r="Q20" i="21"/>
  <c r="P20" i="21"/>
  <c r="E20" i="21"/>
  <c r="U20" i="21" s="1"/>
  <c r="S19" i="21"/>
  <c r="R19" i="21"/>
  <c r="Q19" i="21"/>
  <c r="P19" i="21"/>
  <c r="E19" i="21"/>
  <c r="O17" i="21"/>
  <c r="N17" i="21"/>
  <c r="M17" i="21"/>
  <c r="L17" i="21"/>
  <c r="K17" i="21"/>
  <c r="J17" i="21"/>
  <c r="I17" i="21"/>
  <c r="H17" i="21"/>
  <c r="R17" i="21" s="1"/>
  <c r="G17" i="21"/>
  <c r="F17" i="21"/>
  <c r="C17" i="21"/>
  <c r="B17" i="21"/>
  <c r="E17" i="21" s="1"/>
  <c r="S16" i="21"/>
  <c r="R16" i="21"/>
  <c r="Q16" i="21"/>
  <c r="P16" i="21"/>
  <c r="E16" i="21"/>
  <c r="T16" i="21" s="1"/>
  <c r="S15" i="21"/>
  <c r="R15" i="21"/>
  <c r="Q15" i="21"/>
  <c r="P15" i="21"/>
  <c r="E15" i="21"/>
  <c r="T15" i="21" s="1"/>
  <c r="U14" i="21"/>
  <c r="T14" i="21"/>
  <c r="S14" i="21"/>
  <c r="R14" i="21"/>
  <c r="Q14" i="21"/>
  <c r="P14" i="21"/>
  <c r="E14" i="21"/>
  <c r="S13" i="21"/>
  <c r="R13" i="21"/>
  <c r="Q13" i="21"/>
  <c r="P13" i="21"/>
  <c r="E13" i="21"/>
  <c r="U13" i="21" s="1"/>
  <c r="S12" i="21"/>
  <c r="R12" i="21"/>
  <c r="Q12" i="21"/>
  <c r="P12" i="21"/>
  <c r="E12" i="21"/>
  <c r="S11" i="21"/>
  <c r="R11" i="21"/>
  <c r="Q11" i="21"/>
  <c r="P11" i="21"/>
  <c r="E11" i="21"/>
  <c r="T11" i="21" s="1"/>
  <c r="S10" i="21"/>
  <c r="R10" i="21"/>
  <c r="Q10" i="21"/>
  <c r="U10" i="21" s="1"/>
  <c r="P10" i="21"/>
  <c r="T10" i="21" s="1"/>
  <c r="E10" i="21"/>
  <c r="T9" i="21"/>
  <c r="S9" i="21"/>
  <c r="R9" i="21"/>
  <c r="Q9" i="21"/>
  <c r="P9" i="21"/>
  <c r="E9" i="21"/>
  <c r="U9" i="21" s="1"/>
  <c r="S96" i="20"/>
  <c r="R96" i="20"/>
  <c r="Q96" i="20"/>
  <c r="P96" i="20"/>
  <c r="E96" i="20"/>
  <c r="U96" i="20" s="1"/>
  <c r="S95" i="20"/>
  <c r="R95" i="20"/>
  <c r="Q95" i="20"/>
  <c r="P95" i="20"/>
  <c r="E95" i="20"/>
  <c r="U94" i="20"/>
  <c r="T94" i="20"/>
  <c r="S94" i="20"/>
  <c r="R94" i="20"/>
  <c r="Q94" i="20"/>
  <c r="P94" i="20"/>
  <c r="E94" i="20"/>
  <c r="S93" i="20"/>
  <c r="R93" i="20"/>
  <c r="Q93" i="20"/>
  <c r="P93" i="20"/>
  <c r="E93" i="20"/>
  <c r="U93" i="20" s="1"/>
  <c r="S92" i="20"/>
  <c r="R92" i="20"/>
  <c r="Q92" i="20"/>
  <c r="P92" i="20"/>
  <c r="E92" i="20"/>
  <c r="S91" i="20"/>
  <c r="R91" i="20"/>
  <c r="Q91" i="20"/>
  <c r="P91" i="20"/>
  <c r="E91" i="20"/>
  <c r="U90" i="20"/>
  <c r="T90" i="20"/>
  <c r="S90" i="20"/>
  <c r="R90" i="20"/>
  <c r="Q90" i="20"/>
  <c r="P90" i="20"/>
  <c r="E90" i="20"/>
  <c r="T89" i="20"/>
  <c r="S89" i="20"/>
  <c r="R89" i="20"/>
  <c r="Q89" i="20"/>
  <c r="P89" i="20"/>
  <c r="E89" i="20"/>
  <c r="U89" i="20" s="1"/>
  <c r="S88" i="20"/>
  <c r="R88" i="20"/>
  <c r="Q88" i="20"/>
  <c r="P88" i="20"/>
  <c r="E88" i="20"/>
  <c r="U88" i="20" s="1"/>
  <c r="O75" i="20"/>
  <c r="N75" i="20"/>
  <c r="M75" i="20"/>
  <c r="L75" i="20"/>
  <c r="K75" i="20"/>
  <c r="J75" i="20"/>
  <c r="I75" i="20"/>
  <c r="H75" i="20"/>
  <c r="G75" i="20"/>
  <c r="F75" i="20"/>
  <c r="C75" i="20"/>
  <c r="B75" i="20"/>
  <c r="O74" i="20"/>
  <c r="N74" i="20"/>
  <c r="M74" i="20"/>
  <c r="L74" i="20"/>
  <c r="K74" i="20"/>
  <c r="J74" i="20"/>
  <c r="I74" i="20"/>
  <c r="H74" i="20"/>
  <c r="R74" i="20" s="1"/>
  <c r="G74" i="20"/>
  <c r="F74" i="20"/>
  <c r="C74" i="20"/>
  <c r="B74" i="20"/>
  <c r="R73" i="20"/>
  <c r="O73" i="20"/>
  <c r="N73" i="20"/>
  <c r="M73" i="20"/>
  <c r="L73" i="20"/>
  <c r="K73" i="20"/>
  <c r="J73" i="20"/>
  <c r="I73" i="20"/>
  <c r="S73" i="20" s="1"/>
  <c r="H73" i="20"/>
  <c r="G73" i="20"/>
  <c r="F73" i="20"/>
  <c r="C73" i="20"/>
  <c r="B73" i="20"/>
  <c r="E73" i="20" s="1"/>
  <c r="S72" i="20"/>
  <c r="R72" i="20"/>
  <c r="Q72" i="20"/>
  <c r="P72" i="20"/>
  <c r="E72" i="20"/>
  <c r="U72" i="20" s="1"/>
  <c r="S71" i="20"/>
  <c r="R71" i="20"/>
  <c r="Q71" i="20"/>
  <c r="P71" i="20"/>
  <c r="E71" i="20"/>
  <c r="O69" i="20"/>
  <c r="N69" i="20"/>
  <c r="M69" i="20"/>
  <c r="L69" i="20"/>
  <c r="K69" i="20"/>
  <c r="J69" i="20"/>
  <c r="I69" i="20"/>
  <c r="H69" i="20"/>
  <c r="G69" i="20"/>
  <c r="F69" i="20"/>
  <c r="C69" i="20"/>
  <c r="B69" i="20"/>
  <c r="O68" i="20"/>
  <c r="N68" i="20"/>
  <c r="M68" i="20"/>
  <c r="L68" i="20"/>
  <c r="K68" i="20"/>
  <c r="J68" i="20"/>
  <c r="I68" i="20"/>
  <c r="S68" i="20" s="1"/>
  <c r="H68" i="20"/>
  <c r="G68" i="20"/>
  <c r="F68" i="20"/>
  <c r="E68" i="20"/>
  <c r="C68" i="20"/>
  <c r="B68" i="20"/>
  <c r="S67" i="20"/>
  <c r="R67" i="20"/>
  <c r="Q67" i="20"/>
  <c r="P67" i="20"/>
  <c r="E67" i="20"/>
  <c r="S66" i="20"/>
  <c r="R66" i="20"/>
  <c r="Q66" i="20"/>
  <c r="P66" i="20"/>
  <c r="E66" i="20"/>
  <c r="U66" i="20" s="1"/>
  <c r="S65" i="20"/>
  <c r="R65" i="20"/>
  <c r="Q65" i="20"/>
  <c r="P65" i="20"/>
  <c r="E65" i="20"/>
  <c r="T65" i="20" s="1"/>
  <c r="U64" i="20"/>
  <c r="S64" i="20"/>
  <c r="R64" i="20"/>
  <c r="Q64" i="20"/>
  <c r="P64" i="20"/>
  <c r="E64" i="20"/>
  <c r="T64" i="20" s="1"/>
  <c r="S63" i="20"/>
  <c r="R63" i="20"/>
  <c r="Q63" i="20"/>
  <c r="P63" i="20"/>
  <c r="E63" i="20"/>
  <c r="U63" i="20" s="1"/>
  <c r="O61" i="20"/>
  <c r="N61" i="20"/>
  <c r="M61" i="20"/>
  <c r="L61" i="20"/>
  <c r="K61" i="20"/>
  <c r="J61" i="20"/>
  <c r="I61" i="20"/>
  <c r="S61" i="20" s="1"/>
  <c r="H61" i="20"/>
  <c r="C61" i="20"/>
  <c r="B61" i="20"/>
  <c r="S60" i="20"/>
  <c r="R60" i="20"/>
  <c r="Q60" i="20"/>
  <c r="P60" i="20"/>
  <c r="E60" i="20"/>
  <c r="U60" i="20" s="1"/>
  <c r="U59" i="20"/>
  <c r="T59" i="20"/>
  <c r="S59" i="20"/>
  <c r="R59" i="20"/>
  <c r="Q59" i="20"/>
  <c r="P59" i="20"/>
  <c r="E59" i="20"/>
  <c r="U58" i="20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O55" i="20"/>
  <c r="N55" i="20"/>
  <c r="M55" i="20"/>
  <c r="L55" i="20"/>
  <c r="K55" i="20"/>
  <c r="J55" i="20"/>
  <c r="I55" i="20"/>
  <c r="H55" i="20"/>
  <c r="G55" i="20"/>
  <c r="F55" i="20"/>
  <c r="C55" i="20"/>
  <c r="B55" i="20"/>
  <c r="S54" i="20"/>
  <c r="R54" i="20"/>
  <c r="Q54" i="20"/>
  <c r="P54" i="20"/>
  <c r="E54" i="20"/>
  <c r="U54" i="20" s="1"/>
  <c r="S53" i="20"/>
  <c r="R53" i="20"/>
  <c r="Q53" i="20"/>
  <c r="P53" i="20"/>
  <c r="E53" i="20"/>
  <c r="T53" i="20" s="1"/>
  <c r="U52" i="20"/>
  <c r="S52" i="20"/>
  <c r="R52" i="20"/>
  <c r="Q52" i="20"/>
  <c r="P52" i="20"/>
  <c r="E52" i="20"/>
  <c r="T52" i="20" s="1"/>
  <c r="S51" i="20"/>
  <c r="R51" i="20"/>
  <c r="Q51" i="20"/>
  <c r="P51" i="20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U48" i="20"/>
  <c r="T48" i="20"/>
  <c r="S48" i="20"/>
  <c r="R48" i="20"/>
  <c r="Q48" i="20"/>
  <c r="P48" i="20"/>
  <c r="E48" i="20"/>
  <c r="S47" i="20"/>
  <c r="R47" i="20"/>
  <c r="Q47" i="20"/>
  <c r="P47" i="20"/>
  <c r="E47" i="20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U44" i="20"/>
  <c r="S44" i="20"/>
  <c r="R44" i="20"/>
  <c r="Q44" i="20"/>
  <c r="P44" i="20"/>
  <c r="E44" i="20"/>
  <c r="T44" i="20" s="1"/>
  <c r="O42" i="20"/>
  <c r="N42" i="20"/>
  <c r="M42" i="20"/>
  <c r="L42" i="20"/>
  <c r="K42" i="20"/>
  <c r="J42" i="20"/>
  <c r="I42" i="20"/>
  <c r="H42" i="20"/>
  <c r="G42" i="20"/>
  <c r="F42" i="20"/>
  <c r="C42" i="20"/>
  <c r="B42" i="20"/>
  <c r="S41" i="20"/>
  <c r="R41" i="20"/>
  <c r="Q41" i="20"/>
  <c r="P41" i="20"/>
  <c r="E41" i="20"/>
  <c r="T41" i="20" s="1"/>
  <c r="S40" i="20"/>
  <c r="R40" i="20"/>
  <c r="Q40" i="20"/>
  <c r="P40" i="20"/>
  <c r="E40" i="20"/>
  <c r="T40" i="20" s="1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U37" i="20" s="1"/>
  <c r="P37" i="20"/>
  <c r="T37" i="20" s="1"/>
  <c r="E37" i="20"/>
  <c r="O35" i="20"/>
  <c r="N35" i="20"/>
  <c r="M35" i="20"/>
  <c r="L35" i="20"/>
  <c r="K35" i="20"/>
  <c r="S35" i="20" s="1"/>
  <c r="J35" i="20"/>
  <c r="I35" i="20"/>
  <c r="H35" i="20"/>
  <c r="R35" i="20" s="1"/>
  <c r="G35" i="20"/>
  <c r="F35" i="20"/>
  <c r="C35" i="20"/>
  <c r="B35" i="20"/>
  <c r="E35" i="20" s="1"/>
  <c r="T34" i="20"/>
  <c r="S34" i="20"/>
  <c r="R34" i="20"/>
  <c r="Q34" i="20"/>
  <c r="P34" i="20"/>
  <c r="E34" i="20"/>
  <c r="O32" i="20"/>
  <c r="N32" i="20"/>
  <c r="M32" i="20"/>
  <c r="L32" i="20"/>
  <c r="K32" i="20"/>
  <c r="J32" i="20"/>
  <c r="I32" i="20"/>
  <c r="S32" i="20" s="1"/>
  <c r="H32" i="20"/>
  <c r="R32" i="20" s="1"/>
  <c r="G32" i="20"/>
  <c r="F32" i="20"/>
  <c r="C32" i="20"/>
  <c r="B32" i="20"/>
  <c r="E32" i="20" s="1"/>
  <c r="T31" i="20"/>
  <c r="S31" i="20"/>
  <c r="R31" i="20"/>
  <c r="Q31" i="20"/>
  <c r="P31" i="20"/>
  <c r="E31" i="20"/>
  <c r="U31" i="20" s="1"/>
  <c r="U30" i="20"/>
  <c r="T30" i="20"/>
  <c r="S30" i="20"/>
  <c r="R30" i="20"/>
  <c r="Q30" i="20"/>
  <c r="P30" i="20"/>
  <c r="E30" i="20"/>
  <c r="S29" i="20"/>
  <c r="R29" i="20"/>
  <c r="Q29" i="20"/>
  <c r="P29" i="20"/>
  <c r="E29" i="20"/>
  <c r="U29" i="20" s="1"/>
  <c r="S28" i="20"/>
  <c r="R28" i="20"/>
  <c r="Q28" i="20"/>
  <c r="P28" i="20"/>
  <c r="E28" i="20"/>
  <c r="T28" i="20" s="1"/>
  <c r="O26" i="20"/>
  <c r="N26" i="20"/>
  <c r="M26" i="20"/>
  <c r="L26" i="20"/>
  <c r="K26" i="20"/>
  <c r="J26" i="20"/>
  <c r="I26" i="20"/>
  <c r="H26" i="20"/>
  <c r="G26" i="20"/>
  <c r="F26" i="20"/>
  <c r="C26" i="20"/>
  <c r="B26" i="20"/>
  <c r="E26" i="20" s="1"/>
  <c r="S25" i="20"/>
  <c r="R25" i="20"/>
  <c r="Q25" i="20"/>
  <c r="P25" i="20"/>
  <c r="E25" i="20"/>
  <c r="T25" i="20" s="1"/>
  <c r="S24" i="20"/>
  <c r="R24" i="20"/>
  <c r="Q24" i="20"/>
  <c r="P24" i="20"/>
  <c r="E24" i="20"/>
  <c r="T24" i="20" s="1"/>
  <c r="U23" i="20"/>
  <c r="T23" i="20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T20" i="20"/>
  <c r="S20" i="20"/>
  <c r="R20" i="20"/>
  <c r="Q20" i="20"/>
  <c r="P20" i="20"/>
  <c r="E20" i="20"/>
  <c r="U20" i="20" s="1"/>
  <c r="U19" i="20"/>
  <c r="T19" i="20"/>
  <c r="S19" i="20"/>
  <c r="R19" i="20"/>
  <c r="Q19" i="20"/>
  <c r="P19" i="20"/>
  <c r="E19" i="20"/>
  <c r="O17" i="20"/>
  <c r="N17" i="20"/>
  <c r="M17" i="20"/>
  <c r="L17" i="20"/>
  <c r="K17" i="20"/>
  <c r="J17" i="20"/>
  <c r="R17" i="20" s="1"/>
  <c r="I17" i="20"/>
  <c r="H17" i="20"/>
  <c r="G17" i="20"/>
  <c r="F17" i="20"/>
  <c r="C17" i="20"/>
  <c r="B17" i="20"/>
  <c r="U16" i="20"/>
  <c r="T16" i="20"/>
  <c r="S16" i="20"/>
  <c r="R16" i="20"/>
  <c r="Q16" i="20"/>
  <c r="P16" i="20"/>
  <c r="E16" i="20"/>
  <c r="S15" i="20"/>
  <c r="R15" i="20"/>
  <c r="Q15" i="20"/>
  <c r="P15" i="20"/>
  <c r="E15" i="20"/>
  <c r="S14" i="20"/>
  <c r="R14" i="20"/>
  <c r="Q14" i="20"/>
  <c r="P14" i="20"/>
  <c r="E14" i="20"/>
  <c r="T14" i="20" s="1"/>
  <c r="S13" i="20"/>
  <c r="R13" i="20"/>
  <c r="Q13" i="20"/>
  <c r="P13" i="20"/>
  <c r="E13" i="20"/>
  <c r="U12" i="20"/>
  <c r="T12" i="20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U10" i="20" s="1"/>
  <c r="T9" i="20"/>
  <c r="S9" i="20"/>
  <c r="R9" i="20"/>
  <c r="Q9" i="20"/>
  <c r="P9" i="20"/>
  <c r="E9" i="20"/>
  <c r="U9" i="20" s="1"/>
  <c r="U96" i="19"/>
  <c r="T96" i="19"/>
  <c r="S96" i="19"/>
  <c r="R96" i="19"/>
  <c r="Q96" i="19"/>
  <c r="P96" i="19"/>
  <c r="E96" i="19"/>
  <c r="S95" i="19"/>
  <c r="R95" i="19"/>
  <c r="Q95" i="19"/>
  <c r="P95" i="19"/>
  <c r="E95" i="19"/>
  <c r="U95" i="19" s="1"/>
  <c r="S94" i="19"/>
  <c r="R94" i="19"/>
  <c r="Q94" i="19"/>
  <c r="P94" i="19"/>
  <c r="E94" i="19"/>
  <c r="T94" i="19" s="1"/>
  <c r="U93" i="19"/>
  <c r="S93" i="19"/>
  <c r="R93" i="19"/>
  <c r="Q93" i="19"/>
  <c r="P93" i="19"/>
  <c r="E93" i="19"/>
  <c r="T93" i="19" s="1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U89" i="19"/>
  <c r="T89" i="19"/>
  <c r="S89" i="19"/>
  <c r="R89" i="19"/>
  <c r="Q89" i="19"/>
  <c r="P89" i="19"/>
  <c r="E89" i="19"/>
  <c r="U88" i="19"/>
  <c r="T88" i="19"/>
  <c r="S88" i="19"/>
  <c r="R88" i="19"/>
  <c r="Q88" i="19"/>
  <c r="P88" i="19"/>
  <c r="E88" i="19"/>
  <c r="O75" i="19"/>
  <c r="N75" i="19"/>
  <c r="M75" i="19"/>
  <c r="L75" i="19"/>
  <c r="K75" i="19"/>
  <c r="J75" i="19"/>
  <c r="I75" i="19"/>
  <c r="S75" i="19" s="1"/>
  <c r="H75" i="19"/>
  <c r="G75" i="19"/>
  <c r="F75" i="19"/>
  <c r="C75" i="19"/>
  <c r="B75" i="19"/>
  <c r="S74" i="19"/>
  <c r="O74" i="19"/>
  <c r="N74" i="19"/>
  <c r="M74" i="19"/>
  <c r="L74" i="19"/>
  <c r="K74" i="19"/>
  <c r="J74" i="19"/>
  <c r="R74" i="19" s="1"/>
  <c r="I74" i="19"/>
  <c r="H74" i="19"/>
  <c r="G74" i="19"/>
  <c r="F74" i="19"/>
  <c r="C74" i="19"/>
  <c r="B74" i="19"/>
  <c r="O73" i="19"/>
  <c r="N73" i="19"/>
  <c r="M73" i="19"/>
  <c r="L73" i="19"/>
  <c r="K73" i="19"/>
  <c r="J73" i="19"/>
  <c r="I73" i="19"/>
  <c r="H73" i="19"/>
  <c r="R73" i="19" s="1"/>
  <c r="G73" i="19"/>
  <c r="F73" i="19"/>
  <c r="C73" i="19"/>
  <c r="B73" i="19"/>
  <c r="E73" i="19" s="1"/>
  <c r="S72" i="19"/>
  <c r="R72" i="19"/>
  <c r="Q72" i="19"/>
  <c r="P72" i="19"/>
  <c r="E72" i="19"/>
  <c r="U72" i="19" s="1"/>
  <c r="S71" i="19"/>
  <c r="R71" i="19"/>
  <c r="Q71" i="19"/>
  <c r="P71" i="19"/>
  <c r="E71" i="19"/>
  <c r="O69" i="19"/>
  <c r="N69" i="19"/>
  <c r="M69" i="19"/>
  <c r="L69" i="19"/>
  <c r="K69" i="19"/>
  <c r="J69" i="19"/>
  <c r="I69" i="19"/>
  <c r="S69" i="19" s="1"/>
  <c r="H69" i="19"/>
  <c r="G69" i="19"/>
  <c r="F69" i="19"/>
  <c r="C69" i="19"/>
  <c r="B69" i="19"/>
  <c r="S68" i="19"/>
  <c r="O68" i="19"/>
  <c r="N68" i="19"/>
  <c r="M68" i="19"/>
  <c r="L68" i="19"/>
  <c r="K68" i="19"/>
  <c r="J68" i="19"/>
  <c r="I68" i="19"/>
  <c r="H68" i="19"/>
  <c r="R68" i="19" s="1"/>
  <c r="G68" i="19"/>
  <c r="F68" i="19"/>
  <c r="C68" i="19"/>
  <c r="B68" i="19"/>
  <c r="S67" i="19"/>
  <c r="R67" i="19"/>
  <c r="Q67" i="19"/>
  <c r="P67" i="19"/>
  <c r="E67" i="19"/>
  <c r="U67" i="19" s="1"/>
  <c r="U66" i="19"/>
  <c r="T66" i="19"/>
  <c r="S66" i="19"/>
  <c r="R66" i="19"/>
  <c r="Q66" i="19"/>
  <c r="P66" i="19"/>
  <c r="E66" i="19"/>
  <c r="S65" i="19"/>
  <c r="R65" i="19"/>
  <c r="Q65" i="19"/>
  <c r="P65" i="19"/>
  <c r="E65" i="19"/>
  <c r="S64" i="19"/>
  <c r="R64" i="19"/>
  <c r="Q64" i="19"/>
  <c r="P64" i="19"/>
  <c r="E64" i="19"/>
  <c r="U64" i="19" s="1"/>
  <c r="S63" i="19"/>
  <c r="R63" i="19"/>
  <c r="Q63" i="19"/>
  <c r="P63" i="19"/>
  <c r="E63" i="19"/>
  <c r="U63" i="19" s="1"/>
  <c r="O61" i="19"/>
  <c r="N61" i="19"/>
  <c r="M61" i="19"/>
  <c r="L61" i="19"/>
  <c r="K61" i="19"/>
  <c r="J61" i="19"/>
  <c r="I61" i="19"/>
  <c r="S61" i="19" s="1"/>
  <c r="H61" i="19"/>
  <c r="C61" i="19"/>
  <c r="B61" i="19"/>
  <c r="E61" i="19" s="1"/>
  <c r="S60" i="19"/>
  <c r="R60" i="19"/>
  <c r="Q60" i="19"/>
  <c r="P60" i="19"/>
  <c r="E60" i="19"/>
  <c r="U60" i="19" s="1"/>
  <c r="S59" i="19"/>
  <c r="R59" i="19"/>
  <c r="Q59" i="19"/>
  <c r="P59" i="19"/>
  <c r="E59" i="19"/>
  <c r="U59" i="19" s="1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O55" i="19"/>
  <c r="N55" i="19"/>
  <c r="M55" i="19"/>
  <c r="L55" i="19"/>
  <c r="K55" i="19"/>
  <c r="J55" i="19"/>
  <c r="I55" i="19"/>
  <c r="S55" i="19" s="1"/>
  <c r="H55" i="19"/>
  <c r="G55" i="19"/>
  <c r="F55" i="19"/>
  <c r="C55" i="19"/>
  <c r="B55" i="19"/>
  <c r="U54" i="19"/>
  <c r="T54" i="19"/>
  <c r="S54" i="19"/>
  <c r="R54" i="19"/>
  <c r="Q54" i="19"/>
  <c r="P54" i="19"/>
  <c r="E54" i="19"/>
  <c r="S53" i="19"/>
  <c r="R53" i="19"/>
  <c r="Q53" i="19"/>
  <c r="P53" i="19"/>
  <c r="E53" i="19"/>
  <c r="U53" i="19" s="1"/>
  <c r="S52" i="19"/>
  <c r="R52" i="19"/>
  <c r="Q52" i="19"/>
  <c r="P52" i="19"/>
  <c r="E52" i="19"/>
  <c r="U52" i="19" s="1"/>
  <c r="S51" i="19"/>
  <c r="R51" i="19"/>
  <c r="Q51" i="19"/>
  <c r="P51" i="19"/>
  <c r="E51" i="19"/>
  <c r="T51" i="19" s="1"/>
  <c r="U50" i="19"/>
  <c r="S50" i="19"/>
  <c r="R50" i="19"/>
  <c r="Q50" i="19"/>
  <c r="P50" i="19"/>
  <c r="E50" i="19"/>
  <c r="T50" i="19" s="1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U46" i="19"/>
  <c r="T46" i="19"/>
  <c r="S46" i="19"/>
  <c r="R46" i="19"/>
  <c r="Q46" i="19"/>
  <c r="P46" i="19"/>
  <c r="E46" i="19"/>
  <c r="U45" i="19"/>
  <c r="S45" i="19"/>
  <c r="R45" i="19"/>
  <c r="Q45" i="19"/>
  <c r="P45" i="19"/>
  <c r="E45" i="19"/>
  <c r="S44" i="19"/>
  <c r="R44" i="19"/>
  <c r="Q44" i="19"/>
  <c r="P44" i="19"/>
  <c r="E44" i="19"/>
  <c r="U44" i="19" s="1"/>
  <c r="O42" i="19"/>
  <c r="N42" i="19"/>
  <c r="M42" i="19"/>
  <c r="L42" i="19"/>
  <c r="K42" i="19"/>
  <c r="J42" i="19"/>
  <c r="I42" i="19"/>
  <c r="H42" i="19"/>
  <c r="R42" i="19" s="1"/>
  <c r="G42" i="19"/>
  <c r="F42" i="19"/>
  <c r="C42" i="19"/>
  <c r="B42" i="19"/>
  <c r="S41" i="19"/>
  <c r="R41" i="19"/>
  <c r="Q41" i="19"/>
  <c r="P41" i="19"/>
  <c r="E41" i="19"/>
  <c r="U41" i="19" s="1"/>
  <c r="S40" i="19"/>
  <c r="R40" i="19"/>
  <c r="Q40" i="19"/>
  <c r="P40" i="19"/>
  <c r="E40" i="19"/>
  <c r="T40" i="19" s="1"/>
  <c r="S39" i="19"/>
  <c r="R39" i="19"/>
  <c r="Q39" i="19"/>
  <c r="P39" i="19"/>
  <c r="E39" i="19"/>
  <c r="T38" i="19"/>
  <c r="S38" i="19"/>
  <c r="R38" i="19"/>
  <c r="Q38" i="19"/>
  <c r="P38" i="19"/>
  <c r="E38" i="19"/>
  <c r="U38" i="19" s="1"/>
  <c r="S37" i="19"/>
  <c r="R37" i="19"/>
  <c r="Q37" i="19"/>
  <c r="P37" i="19"/>
  <c r="E37" i="19"/>
  <c r="U37" i="19" s="1"/>
  <c r="O35" i="19"/>
  <c r="N35" i="19"/>
  <c r="M35" i="19"/>
  <c r="L35" i="19"/>
  <c r="K35" i="19"/>
  <c r="J35" i="19"/>
  <c r="I35" i="19"/>
  <c r="H35" i="19"/>
  <c r="R35" i="19" s="1"/>
  <c r="G35" i="19"/>
  <c r="F35" i="19"/>
  <c r="E35" i="19"/>
  <c r="C35" i="19"/>
  <c r="B35" i="19"/>
  <c r="S34" i="19"/>
  <c r="R34" i="19"/>
  <c r="Q34" i="19"/>
  <c r="P34" i="19"/>
  <c r="E34" i="19"/>
  <c r="O32" i="19"/>
  <c r="N32" i="19"/>
  <c r="M32" i="19"/>
  <c r="L32" i="19"/>
  <c r="K32" i="19"/>
  <c r="J32" i="19"/>
  <c r="I32" i="19"/>
  <c r="H32" i="19"/>
  <c r="R32" i="19" s="1"/>
  <c r="G32" i="19"/>
  <c r="F32" i="19"/>
  <c r="C32" i="19"/>
  <c r="B32" i="19"/>
  <c r="S31" i="19"/>
  <c r="R31" i="19"/>
  <c r="Q31" i="19"/>
  <c r="P31" i="19"/>
  <c r="E31" i="19"/>
  <c r="S30" i="19"/>
  <c r="R30" i="19"/>
  <c r="Q30" i="19"/>
  <c r="P30" i="19"/>
  <c r="E30" i="19"/>
  <c r="U29" i="19"/>
  <c r="S29" i="19"/>
  <c r="R29" i="19"/>
  <c r="Q29" i="19"/>
  <c r="P29" i="19"/>
  <c r="E29" i="19"/>
  <c r="T29" i="19" s="1"/>
  <c r="S28" i="19"/>
  <c r="R28" i="19"/>
  <c r="Q28" i="19"/>
  <c r="P28" i="19"/>
  <c r="E28" i="19"/>
  <c r="O26" i="19"/>
  <c r="N26" i="19"/>
  <c r="M26" i="19"/>
  <c r="L26" i="19"/>
  <c r="K26" i="19"/>
  <c r="J26" i="19"/>
  <c r="I26" i="19"/>
  <c r="S26" i="19" s="1"/>
  <c r="H26" i="19"/>
  <c r="R26" i="19" s="1"/>
  <c r="G26" i="19"/>
  <c r="F26" i="19"/>
  <c r="C26" i="19"/>
  <c r="B26" i="19"/>
  <c r="S25" i="19"/>
  <c r="R25" i="19"/>
  <c r="Q25" i="19"/>
  <c r="P25" i="19"/>
  <c r="E25" i="19"/>
  <c r="S24" i="19"/>
  <c r="R24" i="19"/>
  <c r="Q24" i="19"/>
  <c r="P24" i="19"/>
  <c r="E24" i="19"/>
  <c r="U24" i="19" s="1"/>
  <c r="S23" i="19"/>
  <c r="R23" i="19"/>
  <c r="Q23" i="19"/>
  <c r="P23" i="19"/>
  <c r="E23" i="19"/>
  <c r="T23" i="19" s="1"/>
  <c r="S22" i="19"/>
  <c r="R22" i="19"/>
  <c r="Q22" i="19"/>
  <c r="P22" i="19"/>
  <c r="E22" i="19"/>
  <c r="S21" i="19"/>
  <c r="R21" i="19"/>
  <c r="Q21" i="19"/>
  <c r="P21" i="19"/>
  <c r="E21" i="19"/>
  <c r="S20" i="19"/>
  <c r="R20" i="19"/>
  <c r="Q20" i="19"/>
  <c r="P20" i="19"/>
  <c r="E20" i="19"/>
  <c r="U20" i="19" s="1"/>
  <c r="S19" i="19"/>
  <c r="R19" i="19"/>
  <c r="Q19" i="19"/>
  <c r="P19" i="19"/>
  <c r="E19" i="19"/>
  <c r="O17" i="19"/>
  <c r="N17" i="19"/>
  <c r="M17" i="19"/>
  <c r="L17" i="19"/>
  <c r="K17" i="19"/>
  <c r="J17" i="19"/>
  <c r="R17" i="19" s="1"/>
  <c r="I17" i="19"/>
  <c r="H17" i="19"/>
  <c r="G17" i="19"/>
  <c r="F17" i="19"/>
  <c r="C17" i="19"/>
  <c r="B17" i="19"/>
  <c r="E17" i="19" s="1"/>
  <c r="U16" i="19"/>
  <c r="S16" i="19"/>
  <c r="R16" i="19"/>
  <c r="Q16" i="19"/>
  <c r="P16" i="19"/>
  <c r="E16" i="19"/>
  <c r="T16" i="19" s="1"/>
  <c r="S15" i="19"/>
  <c r="R15" i="19"/>
  <c r="Q15" i="19"/>
  <c r="P15" i="19"/>
  <c r="E15" i="19"/>
  <c r="U15" i="19" s="1"/>
  <c r="U14" i="19"/>
  <c r="T14" i="19"/>
  <c r="S14" i="19"/>
  <c r="R14" i="19"/>
  <c r="Q14" i="19"/>
  <c r="P14" i="19"/>
  <c r="E14" i="19"/>
  <c r="S13" i="19"/>
  <c r="R13" i="19"/>
  <c r="Q13" i="19"/>
  <c r="P13" i="19"/>
  <c r="E13" i="19"/>
  <c r="U13" i="19" s="1"/>
  <c r="S12" i="19"/>
  <c r="R12" i="19"/>
  <c r="Q12" i="19"/>
  <c r="P12" i="19"/>
  <c r="E12" i="19"/>
  <c r="T12" i="19" s="1"/>
  <c r="S11" i="19"/>
  <c r="R11" i="19"/>
  <c r="Q11" i="19"/>
  <c r="P11" i="19"/>
  <c r="E11" i="19"/>
  <c r="T11" i="19" s="1"/>
  <c r="S10" i="19"/>
  <c r="R10" i="19"/>
  <c r="Q10" i="19"/>
  <c r="P10" i="19"/>
  <c r="E10" i="19"/>
  <c r="S9" i="19"/>
  <c r="R9" i="19"/>
  <c r="Q9" i="19"/>
  <c r="P9" i="19"/>
  <c r="E9" i="19"/>
  <c r="U9" i="19" s="1"/>
  <c r="S96" i="18"/>
  <c r="R96" i="18"/>
  <c r="Q96" i="18"/>
  <c r="P96" i="18"/>
  <c r="E96" i="18"/>
  <c r="S95" i="18"/>
  <c r="R95" i="18"/>
  <c r="Q95" i="18"/>
  <c r="P95" i="18"/>
  <c r="E95" i="18"/>
  <c r="U95" i="18" s="1"/>
  <c r="U94" i="18"/>
  <c r="T94" i="18"/>
  <c r="S94" i="18"/>
  <c r="R94" i="18"/>
  <c r="Q94" i="18"/>
  <c r="P94" i="18"/>
  <c r="E94" i="18"/>
  <c r="S93" i="18"/>
  <c r="R93" i="18"/>
  <c r="Q93" i="18"/>
  <c r="P93" i="18"/>
  <c r="E93" i="18"/>
  <c r="U93" i="18" s="1"/>
  <c r="S92" i="18"/>
  <c r="R92" i="18"/>
  <c r="Q92" i="18"/>
  <c r="P92" i="18"/>
  <c r="E92" i="18"/>
  <c r="T92" i="18" s="1"/>
  <c r="S91" i="18"/>
  <c r="R91" i="18"/>
  <c r="Q91" i="18"/>
  <c r="P91" i="18"/>
  <c r="E91" i="18"/>
  <c r="T91" i="18" s="1"/>
  <c r="S90" i="18"/>
  <c r="R90" i="18"/>
  <c r="Q90" i="18"/>
  <c r="P90" i="18"/>
  <c r="E90" i="18"/>
  <c r="S89" i="18"/>
  <c r="R89" i="18"/>
  <c r="Q89" i="18"/>
  <c r="P89" i="18"/>
  <c r="E89" i="18"/>
  <c r="U89" i="18" s="1"/>
  <c r="S88" i="18"/>
  <c r="R88" i="18"/>
  <c r="Q88" i="18"/>
  <c r="P88" i="18"/>
  <c r="E88" i="18"/>
  <c r="O75" i="18"/>
  <c r="N75" i="18"/>
  <c r="M75" i="18"/>
  <c r="L75" i="18"/>
  <c r="K75" i="18"/>
  <c r="J75" i="18"/>
  <c r="I75" i="18"/>
  <c r="H75" i="18"/>
  <c r="G75" i="18"/>
  <c r="F75" i="18"/>
  <c r="C75" i="18"/>
  <c r="B75" i="18"/>
  <c r="O74" i="18"/>
  <c r="N74" i="18"/>
  <c r="M74" i="18"/>
  <c r="L74" i="18"/>
  <c r="K74" i="18"/>
  <c r="J74" i="18"/>
  <c r="I74" i="18"/>
  <c r="H74" i="18"/>
  <c r="G74" i="18"/>
  <c r="F74" i="18"/>
  <c r="C74" i="18"/>
  <c r="B74" i="18"/>
  <c r="E74" i="18" s="1"/>
  <c r="O73" i="18"/>
  <c r="N73" i="18"/>
  <c r="M73" i="18"/>
  <c r="L73" i="18"/>
  <c r="K73" i="18"/>
  <c r="J73" i="18"/>
  <c r="R73" i="18" s="1"/>
  <c r="I73" i="18"/>
  <c r="S73" i="18" s="1"/>
  <c r="H73" i="18"/>
  <c r="G73" i="18"/>
  <c r="F73" i="18"/>
  <c r="C73" i="18"/>
  <c r="E73" i="18" s="1"/>
  <c r="B73" i="18"/>
  <c r="S72" i="18"/>
  <c r="R72" i="18"/>
  <c r="Q72" i="18"/>
  <c r="P72" i="18"/>
  <c r="E72" i="18"/>
  <c r="S71" i="18"/>
  <c r="R71" i="18"/>
  <c r="Q71" i="18"/>
  <c r="P71" i="18"/>
  <c r="E71" i="18"/>
  <c r="U71" i="18" s="1"/>
  <c r="O69" i="18"/>
  <c r="N69" i="18"/>
  <c r="M69" i="18"/>
  <c r="L69" i="18"/>
  <c r="K69" i="18"/>
  <c r="J69" i="18"/>
  <c r="I69" i="18"/>
  <c r="H69" i="18"/>
  <c r="R69" i="18" s="1"/>
  <c r="G69" i="18"/>
  <c r="F69" i="18"/>
  <c r="C69" i="18"/>
  <c r="B69" i="18"/>
  <c r="O68" i="18"/>
  <c r="N68" i="18"/>
  <c r="M68" i="18"/>
  <c r="L68" i="18"/>
  <c r="K68" i="18"/>
  <c r="J68" i="18"/>
  <c r="I68" i="18"/>
  <c r="S68" i="18" s="1"/>
  <c r="H68" i="18"/>
  <c r="G68" i="18"/>
  <c r="F68" i="18"/>
  <c r="C68" i="18"/>
  <c r="B68" i="18"/>
  <c r="S67" i="18"/>
  <c r="R67" i="18"/>
  <c r="Q67" i="18"/>
  <c r="P67" i="18"/>
  <c r="E67" i="18"/>
  <c r="S66" i="18"/>
  <c r="R66" i="18"/>
  <c r="Q66" i="18"/>
  <c r="P66" i="18"/>
  <c r="E66" i="18"/>
  <c r="U66" i="18" s="1"/>
  <c r="S65" i="18"/>
  <c r="R65" i="18"/>
  <c r="Q65" i="18"/>
  <c r="P65" i="18"/>
  <c r="E65" i="18"/>
  <c r="T65" i="18" s="1"/>
  <c r="S64" i="18"/>
  <c r="R64" i="18"/>
  <c r="Q64" i="18"/>
  <c r="P64" i="18"/>
  <c r="E64" i="18"/>
  <c r="U64" i="18" s="1"/>
  <c r="U63" i="18"/>
  <c r="S63" i="18"/>
  <c r="R63" i="18"/>
  <c r="Q63" i="18"/>
  <c r="P63" i="18"/>
  <c r="E63" i="18"/>
  <c r="T63" i="18" s="1"/>
  <c r="O61" i="18"/>
  <c r="N61" i="18"/>
  <c r="M61" i="18"/>
  <c r="L61" i="18"/>
  <c r="K61" i="18"/>
  <c r="J61" i="18"/>
  <c r="I61" i="18"/>
  <c r="S61" i="18" s="1"/>
  <c r="H61" i="18"/>
  <c r="R61" i="18" s="1"/>
  <c r="C61" i="18"/>
  <c r="B61" i="18"/>
  <c r="S60" i="18"/>
  <c r="R60" i="18"/>
  <c r="Q60" i="18"/>
  <c r="P60" i="18"/>
  <c r="E60" i="18"/>
  <c r="T60" i="18" s="1"/>
  <c r="U59" i="18"/>
  <c r="T59" i="18"/>
  <c r="S59" i="18"/>
  <c r="R59" i="18"/>
  <c r="Q59" i="18"/>
  <c r="P59" i="18"/>
  <c r="E59" i="18"/>
  <c r="S58" i="18"/>
  <c r="R58" i="18"/>
  <c r="Q58" i="18"/>
  <c r="P58" i="18"/>
  <c r="E58" i="18"/>
  <c r="S57" i="18"/>
  <c r="R57" i="18"/>
  <c r="Q57" i="18"/>
  <c r="P57" i="18"/>
  <c r="E57" i="18"/>
  <c r="U57" i="18" s="1"/>
  <c r="O55" i="18"/>
  <c r="N55" i="18"/>
  <c r="M55" i="18"/>
  <c r="L55" i="18"/>
  <c r="K55" i="18"/>
  <c r="J55" i="18"/>
  <c r="I55" i="18"/>
  <c r="S55" i="18" s="1"/>
  <c r="H55" i="18"/>
  <c r="R55" i="18" s="1"/>
  <c r="G55" i="18"/>
  <c r="F55" i="18"/>
  <c r="C55" i="18"/>
  <c r="B55" i="18"/>
  <c r="S54" i="18"/>
  <c r="R54" i="18"/>
  <c r="Q54" i="18"/>
  <c r="P54" i="18"/>
  <c r="E54" i="18"/>
  <c r="U54" i="18" s="1"/>
  <c r="S53" i="18"/>
  <c r="R53" i="18"/>
  <c r="Q53" i="18"/>
  <c r="P53" i="18"/>
  <c r="E53" i="18"/>
  <c r="S52" i="18"/>
  <c r="R52" i="18"/>
  <c r="Q52" i="18"/>
  <c r="P52" i="18"/>
  <c r="E52" i="18"/>
  <c r="U51" i="18"/>
  <c r="T51" i="18"/>
  <c r="S51" i="18"/>
  <c r="R51" i="18"/>
  <c r="Q51" i="18"/>
  <c r="P51" i="18"/>
  <c r="E51" i="18"/>
  <c r="S50" i="18"/>
  <c r="R50" i="18"/>
  <c r="Q50" i="18"/>
  <c r="P50" i="18"/>
  <c r="E50" i="18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S46" i="18"/>
  <c r="R46" i="18"/>
  <c r="Q46" i="18"/>
  <c r="P46" i="18"/>
  <c r="E46" i="18"/>
  <c r="U46" i="18" s="1"/>
  <c r="S45" i="18"/>
  <c r="R45" i="18"/>
  <c r="Q45" i="18"/>
  <c r="P45" i="18"/>
  <c r="E45" i="18"/>
  <c r="S44" i="18"/>
  <c r="R44" i="18"/>
  <c r="Q44" i="18"/>
  <c r="P44" i="18"/>
  <c r="E44" i="18"/>
  <c r="U44" i="18" s="1"/>
  <c r="O42" i="18"/>
  <c r="N42" i="18"/>
  <c r="M42" i="18"/>
  <c r="L42" i="18"/>
  <c r="K42" i="18"/>
  <c r="J42" i="18"/>
  <c r="I42" i="18"/>
  <c r="S42" i="18" s="1"/>
  <c r="H42" i="18"/>
  <c r="R42" i="18" s="1"/>
  <c r="G42" i="18"/>
  <c r="F42" i="18"/>
  <c r="C42" i="18"/>
  <c r="B42" i="18"/>
  <c r="S41" i="18"/>
  <c r="R41" i="18"/>
  <c r="Q41" i="18"/>
  <c r="P41" i="18"/>
  <c r="E41" i="18"/>
  <c r="T41" i="18" s="1"/>
  <c r="S40" i="18"/>
  <c r="R40" i="18"/>
  <c r="Q40" i="18"/>
  <c r="U40" i="18" s="1"/>
  <c r="P40" i="18"/>
  <c r="E40" i="18"/>
  <c r="S39" i="18"/>
  <c r="R39" i="18"/>
  <c r="Q39" i="18"/>
  <c r="P39" i="18"/>
  <c r="E39" i="18"/>
  <c r="S38" i="18"/>
  <c r="R38" i="18"/>
  <c r="Q38" i="18"/>
  <c r="P38" i="18"/>
  <c r="E38" i="18"/>
  <c r="T38" i="18" s="1"/>
  <c r="S37" i="18"/>
  <c r="R37" i="18"/>
  <c r="Q37" i="18"/>
  <c r="P37" i="18"/>
  <c r="E37" i="18"/>
  <c r="O35" i="18"/>
  <c r="N35" i="18"/>
  <c r="M35" i="18"/>
  <c r="L35" i="18"/>
  <c r="K35" i="18"/>
  <c r="S35" i="18" s="1"/>
  <c r="J35" i="18"/>
  <c r="I35" i="18"/>
  <c r="H35" i="18"/>
  <c r="G35" i="18"/>
  <c r="F35" i="18"/>
  <c r="E35" i="18"/>
  <c r="C35" i="18"/>
  <c r="B35" i="18"/>
  <c r="S34" i="18"/>
  <c r="R34" i="18"/>
  <c r="Q34" i="18"/>
  <c r="P34" i="18"/>
  <c r="E34" i="18"/>
  <c r="U34" i="18" s="1"/>
  <c r="O32" i="18"/>
  <c r="N32" i="18"/>
  <c r="M32" i="18"/>
  <c r="L32" i="18"/>
  <c r="K32" i="18"/>
  <c r="J32" i="18"/>
  <c r="I32" i="18"/>
  <c r="S32" i="18" s="1"/>
  <c r="H32" i="18"/>
  <c r="R32" i="18" s="1"/>
  <c r="G32" i="18"/>
  <c r="F32" i="18"/>
  <c r="C32" i="18"/>
  <c r="B32" i="18"/>
  <c r="U31" i="18"/>
  <c r="T31" i="18"/>
  <c r="S31" i="18"/>
  <c r="R31" i="18"/>
  <c r="Q31" i="18"/>
  <c r="P31" i="18"/>
  <c r="E31" i="18"/>
  <c r="S30" i="18"/>
  <c r="R30" i="18"/>
  <c r="Q30" i="18"/>
  <c r="P30" i="18"/>
  <c r="E30" i="18"/>
  <c r="U30" i="18" s="1"/>
  <c r="S29" i="18"/>
  <c r="R29" i="18"/>
  <c r="Q29" i="18"/>
  <c r="P29" i="18"/>
  <c r="E29" i="18"/>
  <c r="U29" i="18" s="1"/>
  <c r="S28" i="18"/>
  <c r="R28" i="18"/>
  <c r="Q28" i="18"/>
  <c r="P28" i="18"/>
  <c r="E28" i="18"/>
  <c r="T28" i="18" s="1"/>
  <c r="O26" i="18"/>
  <c r="N26" i="18"/>
  <c r="M26" i="18"/>
  <c r="L26" i="18"/>
  <c r="K26" i="18"/>
  <c r="J26" i="18"/>
  <c r="I26" i="18"/>
  <c r="H26" i="18"/>
  <c r="R26" i="18" s="1"/>
  <c r="G26" i="18"/>
  <c r="F26" i="18"/>
  <c r="C26" i="18"/>
  <c r="B26" i="18"/>
  <c r="S25" i="18"/>
  <c r="R25" i="18"/>
  <c r="Q25" i="18"/>
  <c r="P25" i="18"/>
  <c r="E25" i="18"/>
  <c r="U24" i="18"/>
  <c r="T24" i="18"/>
  <c r="S24" i="18"/>
  <c r="R24" i="18"/>
  <c r="Q24" i="18"/>
  <c r="P24" i="18"/>
  <c r="E24" i="18"/>
  <c r="S23" i="18"/>
  <c r="R23" i="18"/>
  <c r="Q23" i="18"/>
  <c r="P23" i="18"/>
  <c r="E23" i="18"/>
  <c r="S22" i="18"/>
  <c r="R22" i="18"/>
  <c r="Q22" i="18"/>
  <c r="P22" i="18"/>
  <c r="E22" i="18"/>
  <c r="S21" i="18"/>
  <c r="R21" i="18"/>
  <c r="Q21" i="18"/>
  <c r="P21" i="18"/>
  <c r="E21" i="18"/>
  <c r="T21" i="18" s="1"/>
  <c r="U20" i="18"/>
  <c r="T20" i="18"/>
  <c r="S20" i="18"/>
  <c r="R20" i="18"/>
  <c r="Q20" i="18"/>
  <c r="P20" i="18"/>
  <c r="E20" i="18"/>
  <c r="S19" i="18"/>
  <c r="R19" i="18"/>
  <c r="Q19" i="18"/>
  <c r="P19" i="18"/>
  <c r="E19" i="18"/>
  <c r="U19" i="18" s="1"/>
  <c r="O17" i="18"/>
  <c r="N17" i="18"/>
  <c r="M17" i="18"/>
  <c r="L17" i="18"/>
  <c r="K17" i="18"/>
  <c r="J17" i="18"/>
  <c r="I17" i="18"/>
  <c r="S17" i="18" s="1"/>
  <c r="H17" i="18"/>
  <c r="R17" i="18" s="1"/>
  <c r="G17" i="18"/>
  <c r="F17" i="18"/>
  <c r="C17" i="18"/>
  <c r="E17" i="18" s="1"/>
  <c r="B17" i="18"/>
  <c r="S16" i="18"/>
  <c r="R16" i="18"/>
  <c r="Q16" i="18"/>
  <c r="P16" i="18"/>
  <c r="E16" i="18"/>
  <c r="U16" i="18" s="1"/>
  <c r="S15" i="18"/>
  <c r="R15" i="18"/>
  <c r="Q15" i="18"/>
  <c r="P15" i="18"/>
  <c r="E15" i="18"/>
  <c r="U15" i="18" s="1"/>
  <c r="S14" i="18"/>
  <c r="R14" i="18"/>
  <c r="Q14" i="18"/>
  <c r="P14" i="18"/>
  <c r="E14" i="18"/>
  <c r="U13" i="18"/>
  <c r="T13" i="18"/>
  <c r="S13" i="18"/>
  <c r="R13" i="18"/>
  <c r="Q13" i="18"/>
  <c r="P13" i="18"/>
  <c r="E13" i="18"/>
  <c r="S12" i="18"/>
  <c r="R12" i="18"/>
  <c r="Q12" i="18"/>
  <c r="P12" i="18"/>
  <c r="E12" i="18"/>
  <c r="S11" i="18"/>
  <c r="R11" i="18"/>
  <c r="Q11" i="18"/>
  <c r="P11" i="18"/>
  <c r="E11" i="18"/>
  <c r="S10" i="18"/>
  <c r="R10" i="18"/>
  <c r="Q10" i="18"/>
  <c r="P10" i="18"/>
  <c r="E10" i="18"/>
  <c r="T10" i="18" s="1"/>
  <c r="U9" i="18"/>
  <c r="T9" i="18"/>
  <c r="S9" i="18"/>
  <c r="R9" i="18"/>
  <c r="Q9" i="18"/>
  <c r="P9" i="18"/>
  <c r="E9" i="18"/>
  <c r="S96" i="17"/>
  <c r="R96" i="17"/>
  <c r="Q96" i="17"/>
  <c r="P96" i="17"/>
  <c r="E96" i="17"/>
  <c r="U96" i="17" s="1"/>
  <c r="S95" i="17"/>
  <c r="R95" i="17"/>
  <c r="Q95" i="17"/>
  <c r="P95" i="17"/>
  <c r="E95" i="17"/>
  <c r="U95" i="17" s="1"/>
  <c r="S94" i="17"/>
  <c r="R94" i="17"/>
  <c r="Q94" i="17"/>
  <c r="P94" i="17"/>
  <c r="E94" i="17"/>
  <c r="U93" i="17"/>
  <c r="T93" i="17"/>
  <c r="S93" i="17"/>
  <c r="R93" i="17"/>
  <c r="Q93" i="17"/>
  <c r="P93" i="17"/>
  <c r="E93" i="17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T90" i="17" s="1"/>
  <c r="U89" i="17"/>
  <c r="T89" i="17"/>
  <c r="S89" i="17"/>
  <c r="R89" i="17"/>
  <c r="Q89" i="17"/>
  <c r="P89" i="17"/>
  <c r="E89" i="17"/>
  <c r="S88" i="17"/>
  <c r="R88" i="17"/>
  <c r="Q88" i="17"/>
  <c r="P88" i="17"/>
  <c r="E88" i="17"/>
  <c r="T88" i="17" s="1"/>
  <c r="O75" i="17"/>
  <c r="N75" i="17"/>
  <c r="M75" i="17"/>
  <c r="L75" i="17"/>
  <c r="K75" i="17"/>
  <c r="J75" i="17"/>
  <c r="I75" i="17"/>
  <c r="H75" i="17"/>
  <c r="R75" i="17" s="1"/>
  <c r="G75" i="17"/>
  <c r="F75" i="17"/>
  <c r="C75" i="17"/>
  <c r="B75" i="17"/>
  <c r="O74" i="17"/>
  <c r="N74" i="17"/>
  <c r="M74" i="17"/>
  <c r="L74" i="17"/>
  <c r="K74" i="17"/>
  <c r="J74" i="17"/>
  <c r="I74" i="17"/>
  <c r="H74" i="17"/>
  <c r="G74" i="17"/>
  <c r="F74" i="17"/>
  <c r="C74" i="17"/>
  <c r="B74" i="17"/>
  <c r="E74" i="17" s="1"/>
  <c r="O73" i="17"/>
  <c r="N73" i="17"/>
  <c r="M73" i="17"/>
  <c r="L73" i="17"/>
  <c r="K73" i="17"/>
  <c r="S73" i="17" s="1"/>
  <c r="J73" i="17"/>
  <c r="I73" i="17"/>
  <c r="H73" i="17"/>
  <c r="G73" i="17"/>
  <c r="F73" i="17"/>
  <c r="C73" i="17"/>
  <c r="B73" i="17"/>
  <c r="S72" i="17"/>
  <c r="R72" i="17"/>
  <c r="Q72" i="17"/>
  <c r="P72" i="17"/>
  <c r="E72" i="17"/>
  <c r="T72" i="17" s="1"/>
  <c r="S71" i="17"/>
  <c r="R71" i="17"/>
  <c r="Q71" i="17"/>
  <c r="P71" i="17"/>
  <c r="E71" i="17"/>
  <c r="O69" i="17"/>
  <c r="N69" i="17"/>
  <c r="M69" i="17"/>
  <c r="L69" i="17"/>
  <c r="K69" i="17"/>
  <c r="J69" i="17"/>
  <c r="I69" i="17"/>
  <c r="H69" i="17"/>
  <c r="G69" i="17"/>
  <c r="F69" i="17"/>
  <c r="C69" i="17"/>
  <c r="B69" i="17"/>
  <c r="O68" i="17"/>
  <c r="N68" i="17"/>
  <c r="M68" i="17"/>
  <c r="L68" i="17"/>
  <c r="K68" i="17"/>
  <c r="J68" i="17"/>
  <c r="I68" i="17"/>
  <c r="S68" i="17" s="1"/>
  <c r="H68" i="17"/>
  <c r="R68" i="17" s="1"/>
  <c r="G68" i="17"/>
  <c r="F68" i="17"/>
  <c r="C68" i="17"/>
  <c r="B68" i="17"/>
  <c r="E68" i="17" s="1"/>
  <c r="S67" i="17"/>
  <c r="R67" i="17"/>
  <c r="Q67" i="17"/>
  <c r="P67" i="17"/>
  <c r="E67" i="17"/>
  <c r="T67" i="17" s="1"/>
  <c r="S66" i="17"/>
  <c r="R66" i="17"/>
  <c r="Q66" i="17"/>
  <c r="P66" i="17"/>
  <c r="E66" i="17"/>
  <c r="S65" i="17"/>
  <c r="R65" i="17"/>
  <c r="Q65" i="17"/>
  <c r="P65" i="17"/>
  <c r="E65" i="17"/>
  <c r="U65" i="17" s="1"/>
  <c r="S64" i="17"/>
  <c r="R64" i="17"/>
  <c r="Q64" i="17"/>
  <c r="P64" i="17"/>
  <c r="E64" i="17"/>
  <c r="U64" i="17" s="1"/>
  <c r="S63" i="17"/>
  <c r="R63" i="17"/>
  <c r="Q63" i="17"/>
  <c r="P63" i="17"/>
  <c r="E63" i="17"/>
  <c r="O61" i="17"/>
  <c r="N61" i="17"/>
  <c r="M61" i="17"/>
  <c r="L61" i="17"/>
  <c r="K61" i="17"/>
  <c r="J61" i="17"/>
  <c r="I61" i="17"/>
  <c r="H61" i="17"/>
  <c r="R61" i="17" s="1"/>
  <c r="C61" i="17"/>
  <c r="E61" i="17" s="1"/>
  <c r="B61" i="17"/>
  <c r="S60" i="17"/>
  <c r="R60" i="17"/>
  <c r="Q60" i="17"/>
  <c r="P60" i="17"/>
  <c r="E60" i="17"/>
  <c r="U60" i="17" s="1"/>
  <c r="S59" i="17"/>
  <c r="R59" i="17"/>
  <c r="Q59" i="17"/>
  <c r="P59" i="17"/>
  <c r="E59" i="17"/>
  <c r="U59" i="17" s="1"/>
  <c r="S58" i="17"/>
  <c r="R58" i="17"/>
  <c r="Q58" i="17"/>
  <c r="P58" i="17"/>
  <c r="E58" i="17"/>
  <c r="T58" i="17" s="1"/>
  <c r="S57" i="17"/>
  <c r="R57" i="17"/>
  <c r="Q57" i="17"/>
  <c r="P57" i="17"/>
  <c r="E57" i="17"/>
  <c r="T57" i="17" s="1"/>
  <c r="O55" i="17"/>
  <c r="N55" i="17"/>
  <c r="M55" i="17"/>
  <c r="L55" i="17"/>
  <c r="K55" i="17"/>
  <c r="J55" i="17"/>
  <c r="I55" i="17"/>
  <c r="S55" i="17" s="1"/>
  <c r="H55" i="17"/>
  <c r="R55" i="17" s="1"/>
  <c r="G55" i="17"/>
  <c r="F55" i="17"/>
  <c r="C55" i="17"/>
  <c r="B55" i="17"/>
  <c r="S54" i="17"/>
  <c r="R54" i="17"/>
  <c r="Q54" i="17"/>
  <c r="P54" i="17"/>
  <c r="E54" i="17"/>
  <c r="S53" i="17"/>
  <c r="R53" i="17"/>
  <c r="Q53" i="17"/>
  <c r="P53" i="17"/>
  <c r="E53" i="17"/>
  <c r="U53" i="17" s="1"/>
  <c r="S52" i="17"/>
  <c r="R52" i="17"/>
  <c r="Q52" i="17"/>
  <c r="P52" i="17"/>
  <c r="E52" i="17"/>
  <c r="S51" i="17"/>
  <c r="R51" i="17"/>
  <c r="Q51" i="17"/>
  <c r="P51" i="17"/>
  <c r="E51" i="17"/>
  <c r="T51" i="17" s="1"/>
  <c r="U50" i="17"/>
  <c r="T50" i="17"/>
  <c r="S50" i="17"/>
  <c r="R50" i="17"/>
  <c r="Q50" i="17"/>
  <c r="P50" i="17"/>
  <c r="E50" i="17"/>
  <c r="S49" i="17"/>
  <c r="R49" i="17"/>
  <c r="Q49" i="17"/>
  <c r="P49" i="17"/>
  <c r="E49" i="17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S46" i="17"/>
  <c r="R46" i="17"/>
  <c r="Q46" i="17"/>
  <c r="P46" i="17"/>
  <c r="E46" i="17"/>
  <c r="S45" i="17"/>
  <c r="R45" i="17"/>
  <c r="Q45" i="17"/>
  <c r="P45" i="17"/>
  <c r="E45" i="17"/>
  <c r="S44" i="17"/>
  <c r="R44" i="17"/>
  <c r="Q44" i="17"/>
  <c r="P44" i="17"/>
  <c r="E44" i="17"/>
  <c r="O42" i="17"/>
  <c r="N42" i="17"/>
  <c r="M42" i="17"/>
  <c r="L42" i="17"/>
  <c r="K42" i="17"/>
  <c r="J42" i="17"/>
  <c r="I42" i="17"/>
  <c r="H42" i="17"/>
  <c r="R42" i="17" s="1"/>
  <c r="G42" i="17"/>
  <c r="F42" i="17"/>
  <c r="C42" i="17"/>
  <c r="B42" i="17"/>
  <c r="S41" i="17"/>
  <c r="R41" i="17"/>
  <c r="Q41" i="17"/>
  <c r="P41" i="17"/>
  <c r="E41" i="17"/>
  <c r="S40" i="17"/>
  <c r="R40" i="17"/>
  <c r="Q40" i="17"/>
  <c r="P40" i="17"/>
  <c r="E40" i="17"/>
  <c r="U39" i="17"/>
  <c r="T39" i="17"/>
  <c r="S39" i="17"/>
  <c r="R39" i="17"/>
  <c r="Q39" i="17"/>
  <c r="P39" i="17"/>
  <c r="E39" i="17"/>
  <c r="S38" i="17"/>
  <c r="R38" i="17"/>
  <c r="Q38" i="17"/>
  <c r="P38" i="17"/>
  <c r="T38" i="17" s="1"/>
  <c r="E38" i="17"/>
  <c r="S37" i="17"/>
  <c r="R37" i="17"/>
  <c r="Q37" i="17"/>
  <c r="P37" i="17"/>
  <c r="E37" i="17"/>
  <c r="T37" i="17" s="1"/>
  <c r="O35" i="17"/>
  <c r="N35" i="17"/>
  <c r="M35" i="17"/>
  <c r="L35" i="17"/>
  <c r="K35" i="17"/>
  <c r="J35" i="17"/>
  <c r="I35" i="17"/>
  <c r="H35" i="17"/>
  <c r="G35" i="17"/>
  <c r="F35" i="17"/>
  <c r="C35" i="17"/>
  <c r="B35" i="17"/>
  <c r="S34" i="17"/>
  <c r="R34" i="17"/>
  <c r="Q34" i="17"/>
  <c r="P34" i="17"/>
  <c r="E34" i="17"/>
  <c r="O32" i="17"/>
  <c r="N32" i="17"/>
  <c r="M32" i="17"/>
  <c r="L32" i="17"/>
  <c r="K32" i="17"/>
  <c r="J32" i="17"/>
  <c r="I32" i="17"/>
  <c r="S32" i="17" s="1"/>
  <c r="H32" i="17"/>
  <c r="R32" i="17" s="1"/>
  <c r="G32" i="17"/>
  <c r="F32" i="17"/>
  <c r="C32" i="17"/>
  <c r="E32" i="17" s="1"/>
  <c r="B32" i="17"/>
  <c r="T31" i="17"/>
  <c r="S31" i="17"/>
  <c r="R31" i="17"/>
  <c r="Q31" i="17"/>
  <c r="P31" i="17"/>
  <c r="E31" i="17"/>
  <c r="U31" i="17" s="1"/>
  <c r="S30" i="17"/>
  <c r="R30" i="17"/>
  <c r="Q30" i="17"/>
  <c r="P30" i="17"/>
  <c r="E30" i="17"/>
  <c r="T30" i="17" s="1"/>
  <c r="S29" i="17"/>
  <c r="R29" i="17"/>
  <c r="Q29" i="17"/>
  <c r="P29" i="17"/>
  <c r="E29" i="17"/>
  <c r="S28" i="17"/>
  <c r="R28" i="17"/>
  <c r="Q28" i="17"/>
  <c r="P28" i="17"/>
  <c r="E28" i="17"/>
  <c r="U28" i="17" s="1"/>
  <c r="O26" i="17"/>
  <c r="N26" i="17"/>
  <c r="M26" i="17"/>
  <c r="L26" i="17"/>
  <c r="K26" i="17"/>
  <c r="J26" i="17"/>
  <c r="I26" i="17"/>
  <c r="S26" i="17" s="1"/>
  <c r="H26" i="17"/>
  <c r="R26" i="17" s="1"/>
  <c r="G26" i="17"/>
  <c r="F26" i="17"/>
  <c r="C26" i="17"/>
  <c r="B26" i="17"/>
  <c r="E26" i="17" s="1"/>
  <c r="S25" i="17"/>
  <c r="R25" i="17"/>
  <c r="Q25" i="17"/>
  <c r="P25" i="17"/>
  <c r="E25" i="17"/>
  <c r="U25" i="17" s="1"/>
  <c r="T24" i="17"/>
  <c r="S24" i="17"/>
  <c r="R24" i="17"/>
  <c r="Q24" i="17"/>
  <c r="P24" i="17"/>
  <c r="E24" i="17"/>
  <c r="U24" i="17" s="1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S21" i="17"/>
  <c r="R21" i="17"/>
  <c r="Q21" i="17"/>
  <c r="P21" i="17"/>
  <c r="E21" i="17"/>
  <c r="U20" i="17"/>
  <c r="T20" i="17"/>
  <c r="S20" i="17"/>
  <c r="R20" i="17"/>
  <c r="Q20" i="17"/>
  <c r="P20" i="17"/>
  <c r="E20" i="17"/>
  <c r="S19" i="17"/>
  <c r="R19" i="17"/>
  <c r="Q19" i="17"/>
  <c r="P19" i="17"/>
  <c r="E19" i="17"/>
  <c r="U19" i="17" s="1"/>
  <c r="O17" i="17"/>
  <c r="N17" i="17"/>
  <c r="M17" i="17"/>
  <c r="L17" i="17"/>
  <c r="K17" i="17"/>
  <c r="J17" i="17"/>
  <c r="I17" i="17"/>
  <c r="H17" i="17"/>
  <c r="G17" i="17"/>
  <c r="F17" i="17"/>
  <c r="C17" i="17"/>
  <c r="B17" i="17"/>
  <c r="E17" i="17" s="1"/>
  <c r="S16" i="17"/>
  <c r="R16" i="17"/>
  <c r="Q16" i="17"/>
  <c r="P16" i="17"/>
  <c r="E16" i="17"/>
  <c r="U16" i="17" s="1"/>
  <c r="S15" i="17"/>
  <c r="R15" i="17"/>
  <c r="Q15" i="17"/>
  <c r="P15" i="17"/>
  <c r="E15" i="17"/>
  <c r="S14" i="17"/>
  <c r="R14" i="17"/>
  <c r="Q14" i="17"/>
  <c r="P14" i="17"/>
  <c r="E14" i="17"/>
  <c r="T13" i="17"/>
  <c r="S13" i="17"/>
  <c r="R13" i="17"/>
  <c r="Q13" i="17"/>
  <c r="P13" i="17"/>
  <c r="E13" i="17"/>
  <c r="U13" i="17" s="1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U10" i="17" s="1"/>
  <c r="P10" i="17"/>
  <c r="E10" i="17"/>
  <c r="U9" i="17"/>
  <c r="T9" i="17"/>
  <c r="S9" i="17"/>
  <c r="R9" i="17"/>
  <c r="Q9" i="17"/>
  <c r="P9" i="17"/>
  <c r="E9" i="17"/>
  <c r="S96" i="16"/>
  <c r="R96" i="16"/>
  <c r="Q96" i="16"/>
  <c r="P96" i="16"/>
  <c r="E96" i="16"/>
  <c r="U96" i="16" s="1"/>
  <c r="T95" i="16"/>
  <c r="S95" i="16"/>
  <c r="R95" i="16"/>
  <c r="Q95" i="16"/>
  <c r="P95" i="16"/>
  <c r="E95" i="16"/>
  <c r="U95" i="16" s="1"/>
  <c r="S94" i="16"/>
  <c r="R94" i="16"/>
  <c r="Q94" i="16"/>
  <c r="P94" i="16"/>
  <c r="E94" i="16"/>
  <c r="T93" i="16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O75" i="16"/>
  <c r="N75" i="16"/>
  <c r="M75" i="16"/>
  <c r="L75" i="16"/>
  <c r="K75" i="16"/>
  <c r="J75" i="16"/>
  <c r="I75" i="16"/>
  <c r="H75" i="16"/>
  <c r="G75" i="16"/>
  <c r="F75" i="16"/>
  <c r="C75" i="16"/>
  <c r="B75" i="16"/>
  <c r="O74" i="16"/>
  <c r="N74" i="16"/>
  <c r="M74" i="16"/>
  <c r="L74" i="16"/>
  <c r="K74" i="16"/>
  <c r="J74" i="16"/>
  <c r="R74" i="16" s="1"/>
  <c r="I74" i="16"/>
  <c r="H74" i="16"/>
  <c r="G74" i="16"/>
  <c r="F74" i="16"/>
  <c r="E74" i="16"/>
  <c r="C74" i="16"/>
  <c r="B74" i="16"/>
  <c r="O73" i="16"/>
  <c r="N73" i="16"/>
  <c r="M73" i="16"/>
  <c r="L73" i="16"/>
  <c r="K73" i="16"/>
  <c r="S73" i="16" s="1"/>
  <c r="J73" i="16"/>
  <c r="I73" i="16"/>
  <c r="H73" i="16"/>
  <c r="P73" i="16" s="1"/>
  <c r="G73" i="16"/>
  <c r="F73" i="16"/>
  <c r="C73" i="16"/>
  <c r="B73" i="16"/>
  <c r="T72" i="16"/>
  <c r="S72" i="16"/>
  <c r="R72" i="16"/>
  <c r="Q72" i="16"/>
  <c r="P72" i="16"/>
  <c r="E72" i="16"/>
  <c r="U72" i="16" s="1"/>
  <c r="U71" i="16"/>
  <c r="S71" i="16"/>
  <c r="R71" i="16"/>
  <c r="Q71" i="16"/>
  <c r="P71" i="16"/>
  <c r="E71" i="16"/>
  <c r="O69" i="16"/>
  <c r="N69" i="16"/>
  <c r="M69" i="16"/>
  <c r="L69" i="16"/>
  <c r="K69" i="16"/>
  <c r="J69" i="16"/>
  <c r="R69" i="16" s="1"/>
  <c r="I69" i="16"/>
  <c r="H69" i="16"/>
  <c r="G69" i="16"/>
  <c r="F69" i="16"/>
  <c r="C69" i="16"/>
  <c r="B69" i="16"/>
  <c r="O68" i="16"/>
  <c r="N68" i="16"/>
  <c r="M68" i="16"/>
  <c r="L68" i="16"/>
  <c r="K68" i="16"/>
  <c r="J68" i="16"/>
  <c r="I68" i="16"/>
  <c r="H68" i="16"/>
  <c r="G68" i="16"/>
  <c r="F68" i="16"/>
  <c r="C68" i="16"/>
  <c r="B68" i="16"/>
  <c r="U67" i="16"/>
  <c r="T67" i="16"/>
  <c r="S67" i="16"/>
  <c r="R67" i="16"/>
  <c r="Q67" i="16"/>
  <c r="P67" i="16"/>
  <c r="E67" i="16"/>
  <c r="T66" i="16"/>
  <c r="S66" i="16"/>
  <c r="R66" i="16"/>
  <c r="Q66" i="16"/>
  <c r="P66" i="16"/>
  <c r="E66" i="16"/>
  <c r="U66" i="16" s="1"/>
  <c r="S65" i="16"/>
  <c r="R65" i="16"/>
  <c r="Q65" i="16"/>
  <c r="P65" i="16"/>
  <c r="E65" i="16"/>
  <c r="U65" i="16" s="1"/>
  <c r="S64" i="16"/>
  <c r="R64" i="16"/>
  <c r="Q64" i="16"/>
  <c r="P64" i="16"/>
  <c r="E64" i="16"/>
  <c r="S63" i="16"/>
  <c r="R63" i="16"/>
  <c r="Q63" i="16"/>
  <c r="P63" i="16"/>
  <c r="E63" i="16"/>
  <c r="T63" i="16" s="1"/>
  <c r="O61" i="16"/>
  <c r="N61" i="16"/>
  <c r="M61" i="16"/>
  <c r="L61" i="16"/>
  <c r="K61" i="16"/>
  <c r="J61" i="16"/>
  <c r="I61" i="16"/>
  <c r="S61" i="16" s="1"/>
  <c r="H61" i="16"/>
  <c r="C61" i="16"/>
  <c r="B61" i="16"/>
  <c r="S60" i="16"/>
  <c r="R60" i="16"/>
  <c r="Q60" i="16"/>
  <c r="P60" i="16"/>
  <c r="E60" i="16"/>
  <c r="U60" i="16" s="1"/>
  <c r="S59" i="16"/>
  <c r="R59" i="16"/>
  <c r="Q59" i="16"/>
  <c r="P59" i="16"/>
  <c r="E59" i="16"/>
  <c r="U59" i="16" s="1"/>
  <c r="U58" i="16"/>
  <c r="T58" i="16"/>
  <c r="S58" i="16"/>
  <c r="R58" i="16"/>
  <c r="Q58" i="16"/>
  <c r="P58" i="16"/>
  <c r="E58" i="16"/>
  <c r="S57" i="16"/>
  <c r="R57" i="16"/>
  <c r="Q57" i="16"/>
  <c r="P57" i="16"/>
  <c r="E57" i="16"/>
  <c r="U57" i="16" s="1"/>
  <c r="O55" i="16"/>
  <c r="N55" i="16"/>
  <c r="M55" i="16"/>
  <c r="L55" i="16"/>
  <c r="K55" i="16"/>
  <c r="J55" i="16"/>
  <c r="I55" i="16"/>
  <c r="S55" i="16" s="1"/>
  <c r="H55" i="16"/>
  <c r="G55" i="16"/>
  <c r="F55" i="16"/>
  <c r="C55" i="16"/>
  <c r="B55" i="16"/>
  <c r="T54" i="16"/>
  <c r="S54" i="16"/>
  <c r="R54" i="16"/>
  <c r="Q54" i="16"/>
  <c r="P54" i="16"/>
  <c r="E54" i="16"/>
  <c r="U54" i="16" s="1"/>
  <c r="S53" i="16"/>
  <c r="R53" i="16"/>
  <c r="Q53" i="16"/>
  <c r="P53" i="16"/>
  <c r="E53" i="16"/>
  <c r="U53" i="16" s="1"/>
  <c r="S52" i="16"/>
  <c r="R52" i="16"/>
  <c r="Q52" i="16"/>
  <c r="P52" i="16"/>
  <c r="E52" i="16"/>
  <c r="T52" i="16" s="1"/>
  <c r="S51" i="16"/>
  <c r="R51" i="16"/>
  <c r="Q51" i="16"/>
  <c r="P51" i="16"/>
  <c r="E51" i="16"/>
  <c r="T50" i="16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U46" i="16"/>
  <c r="T46" i="16"/>
  <c r="S46" i="16"/>
  <c r="R46" i="16"/>
  <c r="Q46" i="16"/>
  <c r="P46" i="16"/>
  <c r="E46" i="16"/>
  <c r="S45" i="16"/>
  <c r="R45" i="16"/>
  <c r="Q45" i="16"/>
  <c r="P45" i="16"/>
  <c r="E45" i="16"/>
  <c r="U45" i="16" s="1"/>
  <c r="S44" i="16"/>
  <c r="R44" i="16"/>
  <c r="Q44" i="16"/>
  <c r="P44" i="16"/>
  <c r="E44" i="16"/>
  <c r="T44" i="16" s="1"/>
  <c r="O42" i="16"/>
  <c r="N42" i="16"/>
  <c r="M42" i="16"/>
  <c r="L42" i="16"/>
  <c r="K42" i="16"/>
  <c r="J42" i="16"/>
  <c r="I42" i="16"/>
  <c r="S42" i="16" s="1"/>
  <c r="H42" i="16"/>
  <c r="R42" i="16" s="1"/>
  <c r="G42" i="16"/>
  <c r="F42" i="16"/>
  <c r="C42" i="16"/>
  <c r="B42" i="16"/>
  <c r="U41" i="16"/>
  <c r="S41" i="16"/>
  <c r="R41" i="16"/>
  <c r="Q41" i="16"/>
  <c r="P41" i="16"/>
  <c r="E41" i="16"/>
  <c r="T41" i="16" s="1"/>
  <c r="S40" i="16"/>
  <c r="R40" i="16"/>
  <c r="Q40" i="16"/>
  <c r="P40" i="16"/>
  <c r="E40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S37" i="16"/>
  <c r="R37" i="16"/>
  <c r="Q37" i="16"/>
  <c r="P37" i="16"/>
  <c r="E37" i="16"/>
  <c r="O35" i="16"/>
  <c r="N35" i="16"/>
  <c r="M35" i="16"/>
  <c r="L35" i="16"/>
  <c r="K35" i="16"/>
  <c r="J35" i="16"/>
  <c r="R35" i="16" s="1"/>
  <c r="I35" i="16"/>
  <c r="Q35" i="16" s="1"/>
  <c r="H35" i="16"/>
  <c r="G35" i="16"/>
  <c r="F35" i="16"/>
  <c r="C35" i="16"/>
  <c r="B35" i="16"/>
  <c r="E35" i="16" s="1"/>
  <c r="S34" i="16"/>
  <c r="R34" i="16"/>
  <c r="Q34" i="16"/>
  <c r="P34" i="16"/>
  <c r="E34" i="16"/>
  <c r="U34" i="16" s="1"/>
  <c r="O32" i="16"/>
  <c r="N32" i="16"/>
  <c r="M32" i="16"/>
  <c r="L32" i="16"/>
  <c r="K32" i="16"/>
  <c r="J32" i="16"/>
  <c r="I32" i="16"/>
  <c r="H32" i="16"/>
  <c r="G32" i="16"/>
  <c r="F32" i="16"/>
  <c r="C32" i="16"/>
  <c r="B32" i="16"/>
  <c r="E32" i="16" s="1"/>
  <c r="S31" i="16"/>
  <c r="R31" i="16"/>
  <c r="Q31" i="16"/>
  <c r="P31" i="16"/>
  <c r="E31" i="16"/>
  <c r="U31" i="16" s="1"/>
  <c r="U30" i="16"/>
  <c r="T30" i="16"/>
  <c r="S30" i="16"/>
  <c r="R30" i="16"/>
  <c r="Q30" i="16"/>
  <c r="P30" i="16"/>
  <c r="E30" i="16"/>
  <c r="U29" i="16"/>
  <c r="T29" i="16"/>
  <c r="S29" i="16"/>
  <c r="R29" i="16"/>
  <c r="Q29" i="16"/>
  <c r="P29" i="16"/>
  <c r="E29" i="16"/>
  <c r="S28" i="16"/>
  <c r="R28" i="16"/>
  <c r="Q28" i="16"/>
  <c r="P28" i="16"/>
  <c r="E28" i="16"/>
  <c r="U28" i="16" s="1"/>
  <c r="O26" i="16"/>
  <c r="N26" i="16"/>
  <c r="M26" i="16"/>
  <c r="L26" i="16"/>
  <c r="K26" i="16"/>
  <c r="J26" i="16"/>
  <c r="I26" i="16"/>
  <c r="S26" i="16" s="1"/>
  <c r="H26" i="16"/>
  <c r="R26" i="16" s="1"/>
  <c r="G26" i="16"/>
  <c r="F26" i="16"/>
  <c r="C26" i="16"/>
  <c r="B26" i="16"/>
  <c r="S25" i="16"/>
  <c r="R25" i="16"/>
  <c r="Q25" i="16"/>
  <c r="P25" i="16"/>
  <c r="E25" i="16"/>
  <c r="U25" i="16" s="1"/>
  <c r="S24" i="16"/>
  <c r="R24" i="16"/>
  <c r="Q24" i="16"/>
  <c r="P24" i="16"/>
  <c r="E24" i="16"/>
  <c r="S23" i="16"/>
  <c r="R23" i="16"/>
  <c r="Q23" i="16"/>
  <c r="P23" i="16"/>
  <c r="E23" i="16"/>
  <c r="U23" i="16" s="1"/>
  <c r="T22" i="16"/>
  <c r="S22" i="16"/>
  <c r="R22" i="16"/>
  <c r="Q22" i="16"/>
  <c r="P22" i="16"/>
  <c r="E22" i="16"/>
  <c r="U22" i="16" s="1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S19" i="16"/>
  <c r="R19" i="16"/>
  <c r="Q19" i="16"/>
  <c r="P19" i="16"/>
  <c r="E19" i="16"/>
  <c r="U19" i="16" s="1"/>
  <c r="O17" i="16"/>
  <c r="N17" i="16"/>
  <c r="M17" i="16"/>
  <c r="L17" i="16"/>
  <c r="K17" i="16"/>
  <c r="S17" i="16" s="1"/>
  <c r="J17" i="16"/>
  <c r="R17" i="16" s="1"/>
  <c r="I17" i="16"/>
  <c r="H17" i="16"/>
  <c r="G17" i="16"/>
  <c r="F17" i="16"/>
  <c r="C17" i="16"/>
  <c r="B17" i="16"/>
  <c r="S16" i="16"/>
  <c r="R16" i="16"/>
  <c r="Q16" i="16"/>
  <c r="P16" i="16"/>
  <c r="E16" i="16"/>
  <c r="U16" i="16" s="1"/>
  <c r="U15" i="16"/>
  <c r="T15" i="16"/>
  <c r="S15" i="16"/>
  <c r="R15" i="16"/>
  <c r="Q15" i="16"/>
  <c r="P15" i="16"/>
  <c r="E15" i="16"/>
  <c r="S14" i="16"/>
  <c r="R14" i="16"/>
  <c r="Q14" i="16"/>
  <c r="P14" i="16"/>
  <c r="E14" i="16"/>
  <c r="U13" i="16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T11" i="16"/>
  <c r="S11" i="16"/>
  <c r="R11" i="16"/>
  <c r="Q11" i="16"/>
  <c r="P11" i="16"/>
  <c r="E11" i="16"/>
  <c r="U11" i="16" s="1"/>
  <c r="S10" i="16"/>
  <c r="R10" i="16"/>
  <c r="Q10" i="16"/>
  <c r="P10" i="16"/>
  <c r="E10" i="16"/>
  <c r="U10" i="16" s="1"/>
  <c r="S9" i="16"/>
  <c r="R9" i="16"/>
  <c r="Q9" i="16"/>
  <c r="P9" i="16"/>
  <c r="E9" i="16"/>
  <c r="U96" i="15"/>
  <c r="T96" i="15"/>
  <c r="S96" i="15"/>
  <c r="R96" i="15"/>
  <c r="Q96" i="15"/>
  <c r="P96" i="15"/>
  <c r="E96" i="15"/>
  <c r="U95" i="15"/>
  <c r="T95" i="15"/>
  <c r="S95" i="15"/>
  <c r="R95" i="15"/>
  <c r="Q95" i="15"/>
  <c r="P95" i="15"/>
  <c r="E95" i="15"/>
  <c r="S94" i="15"/>
  <c r="R94" i="15"/>
  <c r="Q94" i="15"/>
  <c r="P94" i="15"/>
  <c r="E94" i="15"/>
  <c r="S93" i="15"/>
  <c r="R93" i="15"/>
  <c r="Q93" i="15"/>
  <c r="P93" i="15"/>
  <c r="E93" i="15"/>
  <c r="T93" i="15" s="1"/>
  <c r="U92" i="15"/>
  <c r="T92" i="15"/>
  <c r="S92" i="15"/>
  <c r="R92" i="15"/>
  <c r="Q92" i="15"/>
  <c r="P92" i="15"/>
  <c r="E92" i="15"/>
  <c r="S91" i="15"/>
  <c r="R91" i="15"/>
  <c r="Q91" i="15"/>
  <c r="P91" i="15"/>
  <c r="E91" i="15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U88" i="15"/>
  <c r="T88" i="15"/>
  <c r="S88" i="15"/>
  <c r="R88" i="15"/>
  <c r="Q88" i="15"/>
  <c r="P88" i="15"/>
  <c r="E88" i="15"/>
  <c r="O75" i="15"/>
  <c r="N75" i="15"/>
  <c r="M75" i="15"/>
  <c r="L75" i="15"/>
  <c r="K75" i="15"/>
  <c r="J75" i="15"/>
  <c r="I75" i="15"/>
  <c r="S75" i="15" s="1"/>
  <c r="H75" i="15"/>
  <c r="G75" i="15"/>
  <c r="F75" i="15"/>
  <c r="C75" i="15"/>
  <c r="B75" i="15"/>
  <c r="S74" i="15"/>
  <c r="R74" i="15"/>
  <c r="O74" i="15"/>
  <c r="N74" i="15"/>
  <c r="M74" i="15"/>
  <c r="L74" i="15"/>
  <c r="K74" i="15"/>
  <c r="J74" i="15"/>
  <c r="I74" i="15"/>
  <c r="H74" i="15"/>
  <c r="G74" i="15"/>
  <c r="F74" i="15"/>
  <c r="C74" i="15"/>
  <c r="B74" i="15"/>
  <c r="O73" i="15"/>
  <c r="N73" i="15"/>
  <c r="M73" i="15"/>
  <c r="L73" i="15"/>
  <c r="K73" i="15"/>
  <c r="J73" i="15"/>
  <c r="I73" i="15"/>
  <c r="H73" i="15"/>
  <c r="R73" i="15" s="1"/>
  <c r="G73" i="15"/>
  <c r="F73" i="15"/>
  <c r="C73" i="15"/>
  <c r="B73" i="15"/>
  <c r="E73" i="15" s="1"/>
  <c r="S72" i="15"/>
  <c r="R72" i="15"/>
  <c r="Q72" i="15"/>
  <c r="P72" i="15"/>
  <c r="E72" i="15"/>
  <c r="U72" i="15" s="1"/>
  <c r="S71" i="15"/>
  <c r="R71" i="15"/>
  <c r="Q71" i="15"/>
  <c r="P71" i="15"/>
  <c r="E71" i="15"/>
  <c r="O69" i="15"/>
  <c r="N69" i="15"/>
  <c r="M69" i="15"/>
  <c r="L69" i="15"/>
  <c r="K69" i="15"/>
  <c r="J69" i="15"/>
  <c r="I69" i="15"/>
  <c r="S69" i="15" s="1"/>
  <c r="H69" i="15"/>
  <c r="G69" i="15"/>
  <c r="F69" i="15"/>
  <c r="C69" i="15"/>
  <c r="B69" i="15"/>
  <c r="S68" i="15"/>
  <c r="O68" i="15"/>
  <c r="N68" i="15"/>
  <c r="M68" i="15"/>
  <c r="L68" i="15"/>
  <c r="K68" i="15"/>
  <c r="J68" i="15"/>
  <c r="I68" i="15"/>
  <c r="H68" i="15"/>
  <c r="R68" i="15" s="1"/>
  <c r="G68" i="15"/>
  <c r="F68" i="15"/>
  <c r="C68" i="15"/>
  <c r="B68" i="15"/>
  <c r="E68" i="15" s="1"/>
  <c r="S67" i="15"/>
  <c r="R67" i="15"/>
  <c r="Q67" i="15"/>
  <c r="P67" i="15"/>
  <c r="E67" i="15"/>
  <c r="U67" i="15" s="1"/>
  <c r="S66" i="15"/>
  <c r="R66" i="15"/>
  <c r="Q66" i="15"/>
  <c r="P66" i="15"/>
  <c r="E66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O61" i="15"/>
  <c r="N61" i="15"/>
  <c r="M61" i="15"/>
  <c r="L61" i="15"/>
  <c r="K61" i="15"/>
  <c r="J61" i="15"/>
  <c r="I61" i="15"/>
  <c r="S61" i="15" s="1"/>
  <c r="H61" i="15"/>
  <c r="R61" i="15" s="1"/>
  <c r="C61" i="15"/>
  <c r="B61" i="15"/>
  <c r="S60" i="15"/>
  <c r="R60" i="15"/>
  <c r="Q60" i="15"/>
  <c r="P60" i="15"/>
  <c r="E60" i="15"/>
  <c r="U60" i="15" s="1"/>
  <c r="T59" i="15"/>
  <c r="S59" i="15"/>
  <c r="R59" i="15"/>
  <c r="Q59" i="15"/>
  <c r="P59" i="15"/>
  <c r="E59" i="15"/>
  <c r="U59" i="15" s="1"/>
  <c r="S58" i="15"/>
  <c r="R58" i="15"/>
  <c r="Q58" i="15"/>
  <c r="P58" i="15"/>
  <c r="E58" i="15"/>
  <c r="U58" i="15" s="1"/>
  <c r="S57" i="15"/>
  <c r="R57" i="15"/>
  <c r="Q57" i="15"/>
  <c r="P57" i="15"/>
  <c r="E57" i="15"/>
  <c r="O55" i="15"/>
  <c r="N55" i="15"/>
  <c r="M55" i="15"/>
  <c r="L55" i="15"/>
  <c r="K55" i="15"/>
  <c r="J55" i="15"/>
  <c r="I55" i="15"/>
  <c r="S55" i="15" s="1"/>
  <c r="H55" i="15"/>
  <c r="R55" i="15" s="1"/>
  <c r="G55" i="15"/>
  <c r="F55" i="15"/>
  <c r="C55" i="15"/>
  <c r="B55" i="15"/>
  <c r="S54" i="15"/>
  <c r="R54" i="15"/>
  <c r="Q54" i="15"/>
  <c r="P54" i="15"/>
  <c r="E54" i="15"/>
  <c r="U53" i="15"/>
  <c r="T53" i="15"/>
  <c r="S53" i="15"/>
  <c r="R53" i="15"/>
  <c r="Q53" i="15"/>
  <c r="P53" i="15"/>
  <c r="E53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T50" i="15" s="1"/>
  <c r="U49" i="15"/>
  <c r="T49" i="15"/>
  <c r="S49" i="15"/>
  <c r="R49" i="15"/>
  <c r="Q49" i="15"/>
  <c r="P49" i="15"/>
  <c r="E49" i="15"/>
  <c r="S48" i="15"/>
  <c r="R48" i="15"/>
  <c r="Q48" i="15"/>
  <c r="P48" i="15"/>
  <c r="E48" i="15"/>
  <c r="S47" i="15"/>
  <c r="R47" i="15"/>
  <c r="Q47" i="15"/>
  <c r="P47" i="15"/>
  <c r="E47" i="15"/>
  <c r="S46" i="15"/>
  <c r="R46" i="15"/>
  <c r="Q46" i="15"/>
  <c r="P46" i="15"/>
  <c r="E46" i="15"/>
  <c r="U45" i="15"/>
  <c r="S45" i="15"/>
  <c r="R45" i="15"/>
  <c r="Q45" i="15"/>
  <c r="P45" i="15"/>
  <c r="E45" i="15"/>
  <c r="T45" i="15" s="1"/>
  <c r="S44" i="15"/>
  <c r="R44" i="15"/>
  <c r="Q44" i="15"/>
  <c r="P44" i="15"/>
  <c r="E44" i="15"/>
  <c r="O42" i="15"/>
  <c r="N42" i="15"/>
  <c r="M42" i="15"/>
  <c r="L42" i="15"/>
  <c r="K42" i="15"/>
  <c r="J42" i="15"/>
  <c r="I42" i="15"/>
  <c r="S42" i="15" s="1"/>
  <c r="H42" i="15"/>
  <c r="G42" i="15"/>
  <c r="F42" i="15"/>
  <c r="C42" i="15"/>
  <c r="B42" i="15"/>
  <c r="E42" i="15" s="1"/>
  <c r="T41" i="15"/>
  <c r="S41" i="15"/>
  <c r="R41" i="15"/>
  <c r="Q41" i="15"/>
  <c r="P41" i="15"/>
  <c r="E41" i="15"/>
  <c r="U41" i="15" s="1"/>
  <c r="S40" i="15"/>
  <c r="R40" i="15"/>
  <c r="Q40" i="15"/>
  <c r="P40" i="15"/>
  <c r="E40" i="15"/>
  <c r="U40" i="15" s="1"/>
  <c r="U39" i="15"/>
  <c r="S39" i="15"/>
  <c r="R39" i="15"/>
  <c r="Q39" i="15"/>
  <c r="P39" i="15"/>
  <c r="E39" i="15"/>
  <c r="T39" i="15" s="1"/>
  <c r="U38" i="15"/>
  <c r="S38" i="15"/>
  <c r="R38" i="15"/>
  <c r="Q38" i="15"/>
  <c r="P38" i="15"/>
  <c r="E38" i="15"/>
  <c r="S37" i="15"/>
  <c r="R37" i="15"/>
  <c r="Q37" i="15"/>
  <c r="P37" i="15"/>
  <c r="T37" i="15" s="1"/>
  <c r="E37" i="15"/>
  <c r="O35" i="15"/>
  <c r="N35" i="15"/>
  <c r="M35" i="15"/>
  <c r="L35" i="15"/>
  <c r="K35" i="15"/>
  <c r="J35" i="15"/>
  <c r="I35" i="15"/>
  <c r="S35" i="15" s="1"/>
  <c r="H35" i="15"/>
  <c r="G35" i="15"/>
  <c r="F35" i="15"/>
  <c r="E35" i="15"/>
  <c r="C35" i="15"/>
  <c r="B35" i="15"/>
  <c r="S34" i="15"/>
  <c r="R34" i="15"/>
  <c r="Q34" i="15"/>
  <c r="P34" i="15"/>
  <c r="E34" i="15"/>
  <c r="O32" i="15"/>
  <c r="N32" i="15"/>
  <c r="M32" i="15"/>
  <c r="L32" i="15"/>
  <c r="K32" i="15"/>
  <c r="J32" i="15"/>
  <c r="I32" i="15"/>
  <c r="H32" i="15"/>
  <c r="R32" i="15" s="1"/>
  <c r="G32" i="15"/>
  <c r="F32" i="15"/>
  <c r="C32" i="15"/>
  <c r="E32" i="15" s="1"/>
  <c r="B32" i="15"/>
  <c r="S31" i="15"/>
  <c r="R31" i="15"/>
  <c r="Q31" i="15"/>
  <c r="P31" i="15"/>
  <c r="E31" i="15"/>
  <c r="U31" i="15" s="1"/>
  <c r="S30" i="15"/>
  <c r="R30" i="15"/>
  <c r="Q30" i="15"/>
  <c r="P30" i="15"/>
  <c r="E30" i="15"/>
  <c r="S29" i="15"/>
  <c r="R29" i="15"/>
  <c r="Q29" i="15"/>
  <c r="P29" i="15"/>
  <c r="E29" i="15"/>
  <c r="U28" i="15"/>
  <c r="T28" i="15"/>
  <c r="S28" i="15"/>
  <c r="R28" i="15"/>
  <c r="Q28" i="15"/>
  <c r="P28" i="15"/>
  <c r="E28" i="15"/>
  <c r="O26" i="15"/>
  <c r="N26" i="15"/>
  <c r="M26" i="15"/>
  <c r="L26" i="15"/>
  <c r="K26" i="15"/>
  <c r="J26" i="15"/>
  <c r="I26" i="15"/>
  <c r="S26" i="15" s="1"/>
  <c r="H26" i="15"/>
  <c r="R26" i="15" s="1"/>
  <c r="G26" i="15"/>
  <c r="F26" i="15"/>
  <c r="C26" i="15"/>
  <c r="B26" i="15"/>
  <c r="E26" i="15" s="1"/>
  <c r="S25" i="15"/>
  <c r="R25" i="15"/>
  <c r="Q25" i="15"/>
  <c r="P25" i="15"/>
  <c r="E25" i="15"/>
  <c r="S24" i="15"/>
  <c r="R24" i="15"/>
  <c r="Q24" i="15"/>
  <c r="P24" i="15"/>
  <c r="E24" i="15"/>
  <c r="U24" i="15" s="1"/>
  <c r="S23" i="15"/>
  <c r="R23" i="15"/>
  <c r="Q23" i="15"/>
  <c r="P23" i="15"/>
  <c r="E23" i="15"/>
  <c r="S22" i="15"/>
  <c r="R22" i="15"/>
  <c r="Q22" i="15"/>
  <c r="P22" i="15"/>
  <c r="E22" i="15"/>
  <c r="S21" i="15"/>
  <c r="R21" i="15"/>
  <c r="Q21" i="15"/>
  <c r="P21" i="15"/>
  <c r="E21" i="15"/>
  <c r="T20" i="15"/>
  <c r="S20" i="15"/>
  <c r="R20" i="15"/>
  <c r="Q20" i="15"/>
  <c r="P20" i="15"/>
  <c r="E20" i="15"/>
  <c r="U20" i="15" s="1"/>
  <c r="S19" i="15"/>
  <c r="R19" i="15"/>
  <c r="Q19" i="15"/>
  <c r="P19" i="15"/>
  <c r="E19" i="15"/>
  <c r="O17" i="15"/>
  <c r="N17" i="15"/>
  <c r="M17" i="15"/>
  <c r="L17" i="15"/>
  <c r="K17" i="15"/>
  <c r="J17" i="15"/>
  <c r="I17" i="15"/>
  <c r="H17" i="15"/>
  <c r="G17" i="15"/>
  <c r="F17" i="15"/>
  <c r="E17" i="15"/>
  <c r="C17" i="15"/>
  <c r="B17" i="15"/>
  <c r="S16" i="15"/>
  <c r="R16" i="15"/>
  <c r="Q16" i="15"/>
  <c r="P16" i="15"/>
  <c r="E16" i="15"/>
  <c r="S15" i="15"/>
  <c r="R15" i="15"/>
  <c r="Q15" i="15"/>
  <c r="P15" i="15"/>
  <c r="E15" i="15"/>
  <c r="S14" i="15"/>
  <c r="R14" i="15"/>
  <c r="Q14" i="15"/>
  <c r="P14" i="15"/>
  <c r="E14" i="15"/>
  <c r="U13" i="15"/>
  <c r="T13" i="15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T11" i="15" s="1"/>
  <c r="T10" i="15"/>
  <c r="S10" i="15"/>
  <c r="R10" i="15"/>
  <c r="Q10" i="15"/>
  <c r="U10" i="15" s="1"/>
  <c r="P10" i="15"/>
  <c r="E10" i="15"/>
  <c r="S9" i="15"/>
  <c r="R9" i="15"/>
  <c r="Q9" i="15"/>
  <c r="P9" i="15"/>
  <c r="E9" i="15"/>
  <c r="U9" i="15" s="1"/>
  <c r="S96" i="14"/>
  <c r="R96" i="14"/>
  <c r="Q96" i="14"/>
  <c r="P96" i="14"/>
  <c r="E96" i="14"/>
  <c r="S95" i="14"/>
  <c r="R95" i="14"/>
  <c r="Q95" i="14"/>
  <c r="P95" i="14"/>
  <c r="E95" i="14"/>
  <c r="U94" i="14"/>
  <c r="T94" i="14"/>
  <c r="S94" i="14"/>
  <c r="R94" i="14"/>
  <c r="Q94" i="14"/>
  <c r="P94" i="14"/>
  <c r="E94" i="14"/>
  <c r="S93" i="14"/>
  <c r="R93" i="14"/>
  <c r="Q93" i="14"/>
  <c r="P93" i="14"/>
  <c r="E93" i="14"/>
  <c r="T92" i="14"/>
  <c r="S92" i="14"/>
  <c r="R92" i="14"/>
  <c r="Q92" i="14"/>
  <c r="P92" i="14"/>
  <c r="E92" i="14"/>
  <c r="U92" i="14" s="1"/>
  <c r="S91" i="14"/>
  <c r="R91" i="14"/>
  <c r="Q91" i="14"/>
  <c r="P91" i="14"/>
  <c r="E91" i="14"/>
  <c r="U90" i="14"/>
  <c r="S90" i="14"/>
  <c r="R90" i="14"/>
  <c r="Q90" i="14"/>
  <c r="P90" i="14"/>
  <c r="E90" i="14"/>
  <c r="T90" i="14" s="1"/>
  <c r="S89" i="14"/>
  <c r="R89" i="14"/>
  <c r="Q89" i="14"/>
  <c r="P89" i="14"/>
  <c r="E89" i="14"/>
  <c r="S88" i="14"/>
  <c r="R88" i="14"/>
  <c r="Q88" i="14"/>
  <c r="P88" i="14"/>
  <c r="E88" i="14"/>
  <c r="O75" i="14"/>
  <c r="N75" i="14"/>
  <c r="M75" i="14"/>
  <c r="L75" i="14"/>
  <c r="K75" i="14"/>
  <c r="J75" i="14"/>
  <c r="I75" i="14"/>
  <c r="H75" i="14"/>
  <c r="G75" i="14"/>
  <c r="F75" i="14"/>
  <c r="C75" i="14"/>
  <c r="B75" i="14"/>
  <c r="O74" i="14"/>
  <c r="N74" i="14"/>
  <c r="M74" i="14"/>
  <c r="L74" i="14"/>
  <c r="K74" i="14"/>
  <c r="J74" i="14"/>
  <c r="I74" i="14"/>
  <c r="H74" i="14"/>
  <c r="G74" i="14"/>
  <c r="F74" i="14"/>
  <c r="C74" i="14"/>
  <c r="B74" i="14"/>
  <c r="O73" i="14"/>
  <c r="N73" i="14"/>
  <c r="M73" i="14"/>
  <c r="L73" i="14"/>
  <c r="K73" i="14"/>
  <c r="J73" i="14"/>
  <c r="I73" i="14"/>
  <c r="S73" i="14" s="1"/>
  <c r="H73" i="14"/>
  <c r="G73" i="14"/>
  <c r="F73" i="14"/>
  <c r="E73" i="14"/>
  <c r="C73" i="14"/>
  <c r="B73" i="14"/>
  <c r="U72" i="14"/>
  <c r="T72" i="14"/>
  <c r="S72" i="14"/>
  <c r="R72" i="14"/>
  <c r="Q72" i="14"/>
  <c r="P72" i="14"/>
  <c r="E72" i="14"/>
  <c r="S71" i="14"/>
  <c r="R71" i="14"/>
  <c r="Q71" i="14"/>
  <c r="P71" i="14"/>
  <c r="T71" i="14" s="1"/>
  <c r="E71" i="14"/>
  <c r="O69" i="14"/>
  <c r="N69" i="14"/>
  <c r="M69" i="14"/>
  <c r="L69" i="14"/>
  <c r="K69" i="14"/>
  <c r="J69" i="14"/>
  <c r="I69" i="14"/>
  <c r="H69" i="14"/>
  <c r="G69" i="14"/>
  <c r="F69" i="14"/>
  <c r="C69" i="14"/>
  <c r="B69" i="14"/>
  <c r="O68" i="14"/>
  <c r="N68" i="14"/>
  <c r="M68" i="14"/>
  <c r="L68" i="14"/>
  <c r="K68" i="14"/>
  <c r="J68" i="14"/>
  <c r="I68" i="14"/>
  <c r="S68" i="14" s="1"/>
  <c r="H68" i="14"/>
  <c r="R68" i="14" s="1"/>
  <c r="G68" i="14"/>
  <c r="F68" i="14"/>
  <c r="C68" i="14"/>
  <c r="B68" i="14"/>
  <c r="E68" i="14" s="1"/>
  <c r="T67" i="14"/>
  <c r="S67" i="14"/>
  <c r="R67" i="14"/>
  <c r="Q67" i="14"/>
  <c r="P67" i="14"/>
  <c r="E67" i="14"/>
  <c r="U67" i="14" s="1"/>
  <c r="S66" i="14"/>
  <c r="R66" i="14"/>
  <c r="Q66" i="14"/>
  <c r="P66" i="14"/>
  <c r="E66" i="14"/>
  <c r="U66" i="14" s="1"/>
  <c r="S65" i="14"/>
  <c r="R65" i="14"/>
  <c r="Q65" i="14"/>
  <c r="P65" i="14"/>
  <c r="E65" i="14"/>
  <c r="S64" i="14"/>
  <c r="R64" i="14"/>
  <c r="Q64" i="14"/>
  <c r="P64" i="14"/>
  <c r="E64" i="14"/>
  <c r="S63" i="14"/>
  <c r="R63" i="14"/>
  <c r="Q63" i="14"/>
  <c r="P63" i="14"/>
  <c r="E63" i="14"/>
  <c r="U63" i="14" s="1"/>
  <c r="O61" i="14"/>
  <c r="N61" i="14"/>
  <c r="M61" i="14"/>
  <c r="L61" i="14"/>
  <c r="K61" i="14"/>
  <c r="J61" i="14"/>
  <c r="I61" i="14"/>
  <c r="S61" i="14" s="1"/>
  <c r="H61" i="14"/>
  <c r="R61" i="14" s="1"/>
  <c r="C61" i="14"/>
  <c r="B61" i="14"/>
  <c r="E61" i="14" s="1"/>
  <c r="T60" i="14"/>
  <c r="S60" i="14"/>
  <c r="R60" i="14"/>
  <c r="Q60" i="14"/>
  <c r="P60" i="14"/>
  <c r="E60" i="14"/>
  <c r="U60" i="14" s="1"/>
  <c r="S59" i="14"/>
  <c r="R59" i="14"/>
  <c r="Q59" i="14"/>
  <c r="P59" i="14"/>
  <c r="E59" i="14"/>
  <c r="U59" i="14" s="1"/>
  <c r="T58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O55" i="14"/>
  <c r="N55" i="14"/>
  <c r="M55" i="14"/>
  <c r="L55" i="14"/>
  <c r="K55" i="14"/>
  <c r="J55" i="14"/>
  <c r="I55" i="14"/>
  <c r="S55" i="14" s="1"/>
  <c r="H55" i="14"/>
  <c r="R55" i="14" s="1"/>
  <c r="G55" i="14"/>
  <c r="F55" i="14"/>
  <c r="C55" i="14"/>
  <c r="B55" i="14"/>
  <c r="T54" i="14"/>
  <c r="S54" i="14"/>
  <c r="R54" i="14"/>
  <c r="Q54" i="14"/>
  <c r="P54" i="14"/>
  <c r="E54" i="14"/>
  <c r="U54" i="14" s="1"/>
  <c r="S53" i="14"/>
  <c r="R53" i="14"/>
  <c r="Q53" i="14"/>
  <c r="P53" i="14"/>
  <c r="E53" i="14"/>
  <c r="S52" i="14"/>
  <c r="R52" i="14"/>
  <c r="Q52" i="14"/>
  <c r="P52" i="14"/>
  <c r="E52" i="14"/>
  <c r="T52" i="14" s="1"/>
  <c r="T51" i="14"/>
  <c r="S51" i="14"/>
  <c r="R51" i="14"/>
  <c r="Q51" i="14"/>
  <c r="P51" i="14"/>
  <c r="E51" i="14"/>
  <c r="U51" i="14" s="1"/>
  <c r="S50" i="14"/>
  <c r="R50" i="14"/>
  <c r="Q50" i="14"/>
  <c r="P50" i="14"/>
  <c r="E50" i="14"/>
  <c r="T50" i="14" s="1"/>
  <c r="S49" i="14"/>
  <c r="R49" i="14"/>
  <c r="Q49" i="14"/>
  <c r="P49" i="14"/>
  <c r="E49" i="14"/>
  <c r="U49" i="14" s="1"/>
  <c r="U48" i="14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S45" i="14"/>
  <c r="R45" i="14"/>
  <c r="Q45" i="14"/>
  <c r="P45" i="14"/>
  <c r="E45" i="14"/>
  <c r="S44" i="14"/>
  <c r="R44" i="14"/>
  <c r="Q44" i="14"/>
  <c r="P44" i="14"/>
  <c r="E44" i="14"/>
  <c r="O42" i="14"/>
  <c r="N42" i="14"/>
  <c r="M42" i="14"/>
  <c r="L42" i="14"/>
  <c r="K42" i="14"/>
  <c r="J42" i="14"/>
  <c r="I42" i="14"/>
  <c r="S42" i="14" s="1"/>
  <c r="H42" i="14"/>
  <c r="G42" i="14"/>
  <c r="F42" i="14"/>
  <c r="C42" i="14"/>
  <c r="B42" i="14"/>
  <c r="S41" i="14"/>
  <c r="R41" i="14"/>
  <c r="Q41" i="14"/>
  <c r="P41" i="14"/>
  <c r="E41" i="14"/>
  <c r="T41" i="14" s="1"/>
  <c r="S40" i="14"/>
  <c r="R40" i="14"/>
  <c r="Q40" i="14"/>
  <c r="P40" i="14"/>
  <c r="E40" i="14"/>
  <c r="U40" i="14" s="1"/>
  <c r="U39" i="14"/>
  <c r="S39" i="14"/>
  <c r="R39" i="14"/>
  <c r="Q39" i="14"/>
  <c r="P39" i="14"/>
  <c r="E39" i="14"/>
  <c r="T39" i="14" s="1"/>
  <c r="T38" i="14"/>
  <c r="S38" i="14"/>
  <c r="R38" i="14"/>
  <c r="Q38" i="14"/>
  <c r="P38" i="14"/>
  <c r="E38" i="14"/>
  <c r="U38" i="14" s="1"/>
  <c r="T37" i="14"/>
  <c r="S37" i="14"/>
  <c r="R37" i="14"/>
  <c r="Q37" i="14"/>
  <c r="P37" i="14"/>
  <c r="E37" i="14"/>
  <c r="O35" i="14"/>
  <c r="N35" i="14"/>
  <c r="M35" i="14"/>
  <c r="L35" i="14"/>
  <c r="K35" i="14"/>
  <c r="J35" i="14"/>
  <c r="I35" i="14"/>
  <c r="H35" i="14"/>
  <c r="R35" i="14" s="1"/>
  <c r="G35" i="14"/>
  <c r="F35" i="14"/>
  <c r="C35" i="14"/>
  <c r="B35" i="14"/>
  <c r="S34" i="14"/>
  <c r="R34" i="14"/>
  <c r="Q34" i="14"/>
  <c r="P34" i="14"/>
  <c r="E34" i="14"/>
  <c r="T34" i="14" s="1"/>
  <c r="O32" i="14"/>
  <c r="N32" i="14"/>
  <c r="M32" i="14"/>
  <c r="L32" i="14"/>
  <c r="K32" i="14"/>
  <c r="J32" i="14"/>
  <c r="I32" i="14"/>
  <c r="S32" i="14" s="1"/>
  <c r="H32" i="14"/>
  <c r="R32" i="14" s="1"/>
  <c r="G32" i="14"/>
  <c r="F32" i="14"/>
  <c r="C32" i="14"/>
  <c r="B32" i="14"/>
  <c r="U31" i="14"/>
  <c r="T31" i="14"/>
  <c r="S31" i="14"/>
  <c r="R31" i="14"/>
  <c r="Q31" i="14"/>
  <c r="P31" i="14"/>
  <c r="E31" i="14"/>
  <c r="S30" i="14"/>
  <c r="R30" i="14"/>
  <c r="Q30" i="14"/>
  <c r="P30" i="14"/>
  <c r="E30" i="14"/>
  <c r="T30" i="14" s="1"/>
  <c r="S29" i="14"/>
  <c r="R29" i="14"/>
  <c r="Q29" i="14"/>
  <c r="P29" i="14"/>
  <c r="E29" i="14"/>
  <c r="S28" i="14"/>
  <c r="R28" i="14"/>
  <c r="Q28" i="14"/>
  <c r="P28" i="14"/>
  <c r="E28" i="14"/>
  <c r="O26" i="14"/>
  <c r="N26" i="14"/>
  <c r="M26" i="14"/>
  <c r="L26" i="14"/>
  <c r="K26" i="14"/>
  <c r="J26" i="14"/>
  <c r="I26" i="14"/>
  <c r="S26" i="14" s="1"/>
  <c r="H26" i="14"/>
  <c r="R26" i="14" s="1"/>
  <c r="G26" i="14"/>
  <c r="F26" i="14"/>
  <c r="C26" i="14"/>
  <c r="B26" i="14"/>
  <c r="S25" i="14"/>
  <c r="R25" i="14"/>
  <c r="Q25" i="14"/>
  <c r="P25" i="14"/>
  <c r="E25" i="14"/>
  <c r="S24" i="14"/>
  <c r="R24" i="14"/>
  <c r="Q24" i="14"/>
  <c r="P24" i="14"/>
  <c r="E24" i="14"/>
  <c r="T24" i="14" s="1"/>
  <c r="U23" i="14"/>
  <c r="T23" i="14"/>
  <c r="S23" i="14"/>
  <c r="R23" i="14"/>
  <c r="Q23" i="14"/>
  <c r="P23" i="14"/>
  <c r="E23" i="14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U20" i="14"/>
  <c r="T20" i="14"/>
  <c r="S20" i="14"/>
  <c r="R20" i="14"/>
  <c r="Q20" i="14"/>
  <c r="P20" i="14"/>
  <c r="E20" i="14"/>
  <c r="U19" i="14"/>
  <c r="T19" i="14"/>
  <c r="S19" i="14"/>
  <c r="R19" i="14"/>
  <c r="Q19" i="14"/>
  <c r="P19" i="14"/>
  <c r="E19" i="14"/>
  <c r="O17" i="14"/>
  <c r="N17" i="14"/>
  <c r="M17" i="14"/>
  <c r="L17" i="14"/>
  <c r="K17" i="14"/>
  <c r="J17" i="14"/>
  <c r="R17" i="14" s="1"/>
  <c r="I17" i="14"/>
  <c r="H17" i="14"/>
  <c r="G17" i="14"/>
  <c r="F17" i="14"/>
  <c r="C17" i="14"/>
  <c r="B17" i="14"/>
  <c r="E17" i="14" s="1"/>
  <c r="U16" i="14"/>
  <c r="T16" i="14"/>
  <c r="S16" i="14"/>
  <c r="R16" i="14"/>
  <c r="Q16" i="14"/>
  <c r="P16" i="14"/>
  <c r="E16" i="14"/>
  <c r="S15" i="14"/>
  <c r="R15" i="14"/>
  <c r="Q15" i="14"/>
  <c r="P15" i="14"/>
  <c r="E15" i="14"/>
  <c r="U15" i="14" s="1"/>
  <c r="S14" i="14"/>
  <c r="R14" i="14"/>
  <c r="Q14" i="14"/>
  <c r="P14" i="14"/>
  <c r="E14" i="14"/>
  <c r="U13" i="14"/>
  <c r="S13" i="14"/>
  <c r="R13" i="14"/>
  <c r="Q13" i="14"/>
  <c r="P13" i="14"/>
  <c r="E13" i="14"/>
  <c r="T13" i="14" s="1"/>
  <c r="U12" i="14"/>
  <c r="T12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U10" i="14" s="1"/>
  <c r="U9" i="14"/>
  <c r="T9" i="14"/>
  <c r="S9" i="14"/>
  <c r="R9" i="14"/>
  <c r="Q9" i="14"/>
  <c r="P9" i="14"/>
  <c r="E9" i="14"/>
  <c r="S96" i="13"/>
  <c r="R96" i="13"/>
  <c r="Q96" i="13"/>
  <c r="P96" i="13"/>
  <c r="E96" i="13"/>
  <c r="U96" i="13" s="1"/>
  <c r="S95" i="13"/>
  <c r="R95" i="13"/>
  <c r="Q95" i="13"/>
  <c r="P95" i="13"/>
  <c r="E95" i="13"/>
  <c r="S94" i="13"/>
  <c r="R94" i="13"/>
  <c r="Q94" i="13"/>
  <c r="P94" i="13"/>
  <c r="E94" i="13"/>
  <c r="S93" i="13"/>
  <c r="R93" i="13"/>
  <c r="Q93" i="13"/>
  <c r="P93" i="13"/>
  <c r="E93" i="13"/>
  <c r="T93" i="13" s="1"/>
  <c r="S92" i="13"/>
  <c r="R92" i="13"/>
  <c r="Q92" i="13"/>
  <c r="P92" i="13"/>
  <c r="E92" i="13"/>
  <c r="T92" i="13" s="1"/>
  <c r="S91" i="13"/>
  <c r="R91" i="13"/>
  <c r="Q91" i="13"/>
  <c r="P91" i="13"/>
  <c r="E91" i="13"/>
  <c r="S90" i="13"/>
  <c r="R90" i="13"/>
  <c r="Q90" i="13"/>
  <c r="P90" i="13"/>
  <c r="E90" i="13"/>
  <c r="U90" i="13" s="1"/>
  <c r="U89" i="13"/>
  <c r="T89" i="13"/>
  <c r="S89" i="13"/>
  <c r="R89" i="13"/>
  <c r="Q89" i="13"/>
  <c r="P89" i="13"/>
  <c r="E89" i="13"/>
  <c r="S88" i="13"/>
  <c r="R88" i="13"/>
  <c r="Q88" i="13"/>
  <c r="P88" i="13"/>
  <c r="E88" i="13"/>
  <c r="U88" i="13" s="1"/>
  <c r="O75" i="13"/>
  <c r="N75" i="13"/>
  <c r="M75" i="13"/>
  <c r="L75" i="13"/>
  <c r="K75" i="13"/>
  <c r="J75" i="13"/>
  <c r="I75" i="13"/>
  <c r="S75" i="13" s="1"/>
  <c r="H75" i="13"/>
  <c r="G75" i="13"/>
  <c r="F75" i="13"/>
  <c r="C75" i="13"/>
  <c r="B75" i="13"/>
  <c r="O74" i="13"/>
  <c r="N74" i="13"/>
  <c r="M74" i="13"/>
  <c r="L74" i="13"/>
  <c r="K74" i="13"/>
  <c r="S74" i="13" s="1"/>
  <c r="J74" i="13"/>
  <c r="R74" i="13" s="1"/>
  <c r="I74" i="13"/>
  <c r="H74" i="13"/>
  <c r="G74" i="13"/>
  <c r="F74" i="13"/>
  <c r="C74" i="13"/>
  <c r="B74" i="13"/>
  <c r="E74" i="13" s="1"/>
  <c r="S73" i="13"/>
  <c r="O73" i="13"/>
  <c r="N73" i="13"/>
  <c r="M73" i="13"/>
  <c r="L73" i="13"/>
  <c r="K73" i="13"/>
  <c r="J73" i="13"/>
  <c r="I73" i="13"/>
  <c r="H73" i="13"/>
  <c r="G73" i="13"/>
  <c r="F73" i="13"/>
  <c r="C73" i="13"/>
  <c r="B73" i="13"/>
  <c r="S72" i="13"/>
  <c r="R72" i="13"/>
  <c r="Q72" i="13"/>
  <c r="P72" i="13"/>
  <c r="E72" i="13"/>
  <c r="S71" i="13"/>
  <c r="R71" i="13"/>
  <c r="Q71" i="13"/>
  <c r="U71" i="13" s="1"/>
  <c r="P71" i="13"/>
  <c r="E71" i="13"/>
  <c r="T71" i="13" s="1"/>
  <c r="O69" i="13"/>
  <c r="N69" i="13"/>
  <c r="M69" i="13"/>
  <c r="L69" i="13"/>
  <c r="K69" i="13"/>
  <c r="J69" i="13"/>
  <c r="I69" i="13"/>
  <c r="H69" i="13"/>
  <c r="G69" i="13"/>
  <c r="F69" i="13"/>
  <c r="C69" i="13"/>
  <c r="B69" i="13"/>
  <c r="O68" i="13"/>
  <c r="N68" i="13"/>
  <c r="M68" i="13"/>
  <c r="L68" i="13"/>
  <c r="K68" i="13"/>
  <c r="J68" i="13"/>
  <c r="I68" i="13"/>
  <c r="S68" i="13" s="1"/>
  <c r="H68" i="13"/>
  <c r="R68" i="13" s="1"/>
  <c r="G68" i="13"/>
  <c r="F68" i="13"/>
  <c r="C68" i="13"/>
  <c r="B68" i="13"/>
  <c r="S67" i="13"/>
  <c r="R67" i="13"/>
  <c r="Q67" i="13"/>
  <c r="P67" i="13"/>
  <c r="E67" i="13"/>
  <c r="U67" i="13" s="1"/>
  <c r="S66" i="13"/>
  <c r="R66" i="13"/>
  <c r="Q66" i="13"/>
  <c r="P66" i="13"/>
  <c r="E66" i="13"/>
  <c r="S65" i="13"/>
  <c r="R65" i="13"/>
  <c r="Q65" i="13"/>
  <c r="P65" i="13"/>
  <c r="E65" i="13"/>
  <c r="U65" i="13" s="1"/>
  <c r="S64" i="13"/>
  <c r="R64" i="13"/>
  <c r="Q64" i="13"/>
  <c r="P64" i="13"/>
  <c r="E64" i="13"/>
  <c r="S63" i="13"/>
  <c r="R63" i="13"/>
  <c r="Q63" i="13"/>
  <c r="P63" i="13"/>
  <c r="E63" i="13"/>
  <c r="O61" i="13"/>
  <c r="N61" i="13"/>
  <c r="M61" i="13"/>
  <c r="L61" i="13"/>
  <c r="K61" i="13"/>
  <c r="J61" i="13"/>
  <c r="I61" i="13"/>
  <c r="S61" i="13" s="1"/>
  <c r="H61" i="13"/>
  <c r="R61" i="13" s="1"/>
  <c r="C61" i="13"/>
  <c r="B61" i="13"/>
  <c r="E61" i="13" s="1"/>
  <c r="S60" i="13"/>
  <c r="R60" i="13"/>
  <c r="Q60" i="13"/>
  <c r="P60" i="13"/>
  <c r="E60" i="13"/>
  <c r="U59" i="13"/>
  <c r="T59" i="13"/>
  <c r="S59" i="13"/>
  <c r="R59" i="13"/>
  <c r="Q59" i="13"/>
  <c r="P59" i="13"/>
  <c r="E59" i="13"/>
  <c r="S58" i="13"/>
  <c r="R58" i="13"/>
  <c r="Q58" i="13"/>
  <c r="P58" i="13"/>
  <c r="E58" i="13"/>
  <c r="S57" i="13"/>
  <c r="R57" i="13"/>
  <c r="Q57" i="13"/>
  <c r="P57" i="13"/>
  <c r="E57" i="13"/>
  <c r="U57" i="13" s="1"/>
  <c r="O55" i="13"/>
  <c r="N55" i="13"/>
  <c r="M55" i="13"/>
  <c r="L55" i="13"/>
  <c r="K55" i="13"/>
  <c r="J55" i="13"/>
  <c r="I55" i="13"/>
  <c r="H55" i="13"/>
  <c r="R55" i="13" s="1"/>
  <c r="G55" i="13"/>
  <c r="F55" i="13"/>
  <c r="C55" i="13"/>
  <c r="B55" i="13"/>
  <c r="S54" i="13"/>
  <c r="R54" i="13"/>
  <c r="Q54" i="13"/>
  <c r="P54" i="13"/>
  <c r="E54" i="13"/>
  <c r="U54" i="13" s="1"/>
  <c r="S53" i="13"/>
  <c r="R53" i="13"/>
  <c r="Q53" i="13"/>
  <c r="P53" i="13"/>
  <c r="E53" i="13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U50" i="13"/>
  <c r="S50" i="13"/>
  <c r="R50" i="13"/>
  <c r="Q50" i="13"/>
  <c r="P50" i="13"/>
  <c r="E50" i="13"/>
  <c r="T50" i="13" s="1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U47" i="13"/>
  <c r="S47" i="13"/>
  <c r="R47" i="13"/>
  <c r="Q47" i="13"/>
  <c r="P47" i="13"/>
  <c r="E47" i="13"/>
  <c r="T47" i="13" s="1"/>
  <c r="U46" i="13"/>
  <c r="S46" i="13"/>
  <c r="R46" i="13"/>
  <c r="Q46" i="13"/>
  <c r="P46" i="13"/>
  <c r="E46" i="13"/>
  <c r="T46" i="13" s="1"/>
  <c r="S45" i="13"/>
  <c r="R45" i="13"/>
  <c r="Q45" i="13"/>
  <c r="P45" i="13"/>
  <c r="E45" i="13"/>
  <c r="S44" i="13"/>
  <c r="R44" i="13"/>
  <c r="Q44" i="13"/>
  <c r="P44" i="13"/>
  <c r="E44" i="13"/>
  <c r="U44" i="13" s="1"/>
  <c r="O42" i="13"/>
  <c r="N42" i="13"/>
  <c r="M42" i="13"/>
  <c r="L42" i="13"/>
  <c r="K42" i="13"/>
  <c r="J42" i="13"/>
  <c r="I42" i="13"/>
  <c r="S42" i="13" s="1"/>
  <c r="H42" i="13"/>
  <c r="G42" i="13"/>
  <c r="F42" i="13"/>
  <c r="C42" i="13"/>
  <c r="B42" i="13"/>
  <c r="E42" i="13" s="1"/>
  <c r="S41" i="13"/>
  <c r="R41" i="13"/>
  <c r="Q41" i="13"/>
  <c r="P41" i="13"/>
  <c r="E41" i="13"/>
  <c r="S40" i="13"/>
  <c r="R40" i="13"/>
  <c r="Q40" i="13"/>
  <c r="P40" i="13"/>
  <c r="E40" i="13"/>
  <c r="U40" i="13" s="1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O35" i="13"/>
  <c r="N35" i="13"/>
  <c r="M35" i="13"/>
  <c r="L35" i="13"/>
  <c r="K35" i="13"/>
  <c r="J35" i="13"/>
  <c r="I35" i="13"/>
  <c r="H35" i="13"/>
  <c r="G35" i="13"/>
  <c r="F35" i="13"/>
  <c r="C35" i="13"/>
  <c r="B35" i="13"/>
  <c r="E35" i="13" s="1"/>
  <c r="S34" i="13"/>
  <c r="R34" i="13"/>
  <c r="Q34" i="13"/>
  <c r="P34" i="13"/>
  <c r="E34" i="13"/>
  <c r="O32" i="13"/>
  <c r="N32" i="13"/>
  <c r="M32" i="13"/>
  <c r="L32" i="13"/>
  <c r="K32" i="13"/>
  <c r="J32" i="13"/>
  <c r="I32" i="13"/>
  <c r="S32" i="13" s="1"/>
  <c r="H32" i="13"/>
  <c r="R32" i="13" s="1"/>
  <c r="G32" i="13"/>
  <c r="F32" i="13"/>
  <c r="C32" i="13"/>
  <c r="B32" i="13"/>
  <c r="E32" i="13" s="1"/>
  <c r="S31" i="13"/>
  <c r="R31" i="13"/>
  <c r="Q31" i="13"/>
  <c r="P31" i="13"/>
  <c r="E31" i="13"/>
  <c r="S30" i="13"/>
  <c r="R30" i="13"/>
  <c r="Q30" i="13"/>
  <c r="P30" i="13"/>
  <c r="E30" i="13"/>
  <c r="U30" i="13" s="1"/>
  <c r="S29" i="13"/>
  <c r="R29" i="13"/>
  <c r="Q29" i="13"/>
  <c r="P29" i="13"/>
  <c r="E29" i="13"/>
  <c r="U29" i="13" s="1"/>
  <c r="S28" i="13"/>
  <c r="R28" i="13"/>
  <c r="Q28" i="13"/>
  <c r="P28" i="13"/>
  <c r="E28" i="13"/>
  <c r="U28" i="13" s="1"/>
  <c r="O26" i="13"/>
  <c r="N26" i="13"/>
  <c r="M26" i="13"/>
  <c r="L26" i="13"/>
  <c r="K26" i="13"/>
  <c r="J26" i="13"/>
  <c r="I26" i="13"/>
  <c r="S26" i="13" s="1"/>
  <c r="H26" i="13"/>
  <c r="R26" i="13" s="1"/>
  <c r="G26" i="13"/>
  <c r="F26" i="13"/>
  <c r="C26" i="13"/>
  <c r="B26" i="13"/>
  <c r="E26" i="13" s="1"/>
  <c r="U25" i="13"/>
  <c r="S25" i="13"/>
  <c r="R25" i="13"/>
  <c r="Q25" i="13"/>
  <c r="P25" i="13"/>
  <c r="E25" i="13"/>
  <c r="T25" i="13" s="1"/>
  <c r="S24" i="13"/>
  <c r="R24" i="13"/>
  <c r="Q24" i="13"/>
  <c r="P24" i="13"/>
  <c r="E24" i="13"/>
  <c r="U24" i="13" s="1"/>
  <c r="S23" i="13"/>
  <c r="R23" i="13"/>
  <c r="Q23" i="13"/>
  <c r="P23" i="13"/>
  <c r="E23" i="13"/>
  <c r="U23" i="13" s="1"/>
  <c r="S22" i="13"/>
  <c r="R22" i="13"/>
  <c r="Q22" i="13"/>
  <c r="P22" i="13"/>
  <c r="E22" i="13"/>
  <c r="T22" i="13" s="1"/>
  <c r="S21" i="13"/>
  <c r="R21" i="13"/>
  <c r="Q21" i="13"/>
  <c r="P21" i="13"/>
  <c r="E21" i="13"/>
  <c r="U21" i="13" s="1"/>
  <c r="S20" i="13"/>
  <c r="R20" i="13"/>
  <c r="Q20" i="13"/>
  <c r="P20" i="13"/>
  <c r="E20" i="13"/>
  <c r="S19" i="13"/>
  <c r="R19" i="13"/>
  <c r="Q19" i="13"/>
  <c r="P19" i="13"/>
  <c r="E19" i="13"/>
  <c r="U19" i="13" s="1"/>
  <c r="O17" i="13"/>
  <c r="N17" i="13"/>
  <c r="M17" i="13"/>
  <c r="L17" i="13"/>
  <c r="K17" i="13"/>
  <c r="J17" i="13"/>
  <c r="I17" i="13"/>
  <c r="S17" i="13" s="1"/>
  <c r="H17" i="13"/>
  <c r="R17" i="13" s="1"/>
  <c r="G17" i="13"/>
  <c r="F17" i="13"/>
  <c r="C17" i="13"/>
  <c r="E17" i="13" s="1"/>
  <c r="B17" i="13"/>
  <c r="T16" i="13"/>
  <c r="S16" i="13"/>
  <c r="R16" i="13"/>
  <c r="Q16" i="13"/>
  <c r="P16" i="13"/>
  <c r="E16" i="13"/>
  <c r="U16" i="13" s="1"/>
  <c r="S15" i="13"/>
  <c r="R15" i="13"/>
  <c r="Q15" i="13"/>
  <c r="P15" i="13"/>
  <c r="E15" i="13"/>
  <c r="U15" i="13" s="1"/>
  <c r="T14" i="13"/>
  <c r="S14" i="13"/>
  <c r="R14" i="13"/>
  <c r="Q14" i="13"/>
  <c r="P14" i="13"/>
  <c r="E14" i="13"/>
  <c r="U14" i="13" s="1"/>
  <c r="S13" i="13"/>
  <c r="R13" i="13"/>
  <c r="Q13" i="13"/>
  <c r="P13" i="13"/>
  <c r="E13" i="13"/>
  <c r="T12" i="13"/>
  <c r="S12" i="13"/>
  <c r="R12" i="13"/>
  <c r="Q12" i="13"/>
  <c r="P12" i="13"/>
  <c r="E12" i="13"/>
  <c r="U12" i="13" s="1"/>
  <c r="U11" i="13"/>
  <c r="S11" i="13"/>
  <c r="R11" i="13"/>
  <c r="Q11" i="13"/>
  <c r="P11" i="13"/>
  <c r="E11" i="13"/>
  <c r="T11" i="13" s="1"/>
  <c r="S10" i="13"/>
  <c r="R10" i="13"/>
  <c r="Q10" i="13"/>
  <c r="P10" i="13"/>
  <c r="E10" i="13"/>
  <c r="S9" i="13"/>
  <c r="R9" i="13"/>
  <c r="Q9" i="13"/>
  <c r="P9" i="13"/>
  <c r="E9" i="13"/>
  <c r="S96" i="12"/>
  <c r="R96" i="12"/>
  <c r="Q96" i="12"/>
  <c r="P96" i="12"/>
  <c r="E96" i="12"/>
  <c r="U96" i="12" s="1"/>
  <c r="U95" i="12"/>
  <c r="S95" i="12"/>
  <c r="R95" i="12"/>
  <c r="Q95" i="12"/>
  <c r="P95" i="12"/>
  <c r="E95" i="12"/>
  <c r="T95" i="12" s="1"/>
  <c r="S94" i="12"/>
  <c r="R94" i="12"/>
  <c r="Q94" i="12"/>
  <c r="P94" i="12"/>
  <c r="E94" i="12"/>
  <c r="S93" i="12"/>
  <c r="R93" i="12"/>
  <c r="Q93" i="12"/>
  <c r="P93" i="12"/>
  <c r="E93" i="12"/>
  <c r="T92" i="12"/>
  <c r="S92" i="12"/>
  <c r="R92" i="12"/>
  <c r="Q92" i="12"/>
  <c r="P92" i="12"/>
  <c r="E92" i="12"/>
  <c r="U92" i="12" s="1"/>
  <c r="S91" i="12"/>
  <c r="R91" i="12"/>
  <c r="Q91" i="12"/>
  <c r="P91" i="12"/>
  <c r="E91" i="12"/>
  <c r="T91" i="12" s="1"/>
  <c r="S90" i="12"/>
  <c r="R90" i="12"/>
  <c r="Q90" i="12"/>
  <c r="P90" i="12"/>
  <c r="E90" i="12"/>
  <c r="U90" i="12" s="1"/>
  <c r="S89" i="12"/>
  <c r="R89" i="12"/>
  <c r="Q89" i="12"/>
  <c r="P89" i="12"/>
  <c r="E89" i="12"/>
  <c r="U88" i="12"/>
  <c r="T88" i="12"/>
  <c r="S88" i="12"/>
  <c r="R88" i="12"/>
  <c r="Q88" i="12"/>
  <c r="P88" i="12"/>
  <c r="E88" i="12"/>
  <c r="O75" i="12"/>
  <c r="N75" i="12"/>
  <c r="M75" i="12"/>
  <c r="L75" i="12"/>
  <c r="K75" i="12"/>
  <c r="J75" i="12"/>
  <c r="I75" i="12"/>
  <c r="H75" i="12"/>
  <c r="G75" i="12"/>
  <c r="F75" i="12"/>
  <c r="C75" i="12"/>
  <c r="B75" i="12"/>
  <c r="E75" i="12" s="1"/>
  <c r="O74" i="12"/>
  <c r="N74" i="12"/>
  <c r="M74" i="12"/>
  <c r="L74" i="12"/>
  <c r="K74" i="12"/>
  <c r="J74" i="12"/>
  <c r="R74" i="12" s="1"/>
  <c r="I74" i="12"/>
  <c r="H74" i="12"/>
  <c r="G74" i="12"/>
  <c r="F74" i="12"/>
  <c r="C74" i="12"/>
  <c r="B74" i="12"/>
  <c r="E74" i="12" s="1"/>
  <c r="O73" i="12"/>
  <c r="N73" i="12"/>
  <c r="M73" i="12"/>
  <c r="L73" i="12"/>
  <c r="K73" i="12"/>
  <c r="J73" i="12"/>
  <c r="R73" i="12" s="1"/>
  <c r="I73" i="12"/>
  <c r="H73" i="12"/>
  <c r="G73" i="12"/>
  <c r="F73" i="12"/>
  <c r="C73" i="12"/>
  <c r="B73" i="12"/>
  <c r="U72" i="12"/>
  <c r="S72" i="12"/>
  <c r="R72" i="12"/>
  <c r="Q72" i="12"/>
  <c r="P72" i="12"/>
  <c r="E72" i="12"/>
  <c r="T72" i="12" s="1"/>
  <c r="S71" i="12"/>
  <c r="R71" i="12"/>
  <c r="Q71" i="12"/>
  <c r="P71" i="12"/>
  <c r="E71" i="12"/>
  <c r="U71" i="12" s="1"/>
  <c r="O69" i="12"/>
  <c r="N69" i="12"/>
  <c r="M69" i="12"/>
  <c r="L69" i="12"/>
  <c r="K69" i="12"/>
  <c r="J69" i="12"/>
  <c r="I69" i="12"/>
  <c r="H69" i="12"/>
  <c r="G69" i="12"/>
  <c r="F69" i="12"/>
  <c r="C69" i="12"/>
  <c r="B69" i="12"/>
  <c r="O68" i="12"/>
  <c r="N68" i="12"/>
  <c r="M68" i="12"/>
  <c r="L68" i="12"/>
  <c r="K68" i="12"/>
  <c r="J68" i="12"/>
  <c r="I68" i="12"/>
  <c r="H68" i="12"/>
  <c r="R68" i="12" s="1"/>
  <c r="G68" i="12"/>
  <c r="F68" i="12"/>
  <c r="C68" i="12"/>
  <c r="B68" i="12"/>
  <c r="E68" i="12" s="1"/>
  <c r="S67" i="12"/>
  <c r="R67" i="12"/>
  <c r="Q67" i="12"/>
  <c r="P67" i="12"/>
  <c r="E67" i="12"/>
  <c r="S66" i="12"/>
  <c r="R66" i="12"/>
  <c r="Q66" i="12"/>
  <c r="P66" i="12"/>
  <c r="E66" i="12"/>
  <c r="U66" i="12" s="1"/>
  <c r="S65" i="12"/>
  <c r="R65" i="12"/>
  <c r="Q65" i="12"/>
  <c r="P65" i="12"/>
  <c r="E65" i="12"/>
  <c r="T65" i="12" s="1"/>
  <c r="U64" i="12"/>
  <c r="S64" i="12"/>
  <c r="R64" i="12"/>
  <c r="Q64" i="12"/>
  <c r="P64" i="12"/>
  <c r="E64" i="12"/>
  <c r="T64" i="12" s="1"/>
  <c r="S63" i="12"/>
  <c r="R63" i="12"/>
  <c r="Q63" i="12"/>
  <c r="P63" i="12"/>
  <c r="E63" i="12"/>
  <c r="U63" i="12" s="1"/>
  <c r="O61" i="12"/>
  <c r="N61" i="12"/>
  <c r="M61" i="12"/>
  <c r="L61" i="12"/>
  <c r="K61" i="12"/>
  <c r="J61" i="12"/>
  <c r="I61" i="12"/>
  <c r="S61" i="12" s="1"/>
  <c r="H61" i="12"/>
  <c r="R61" i="12" s="1"/>
  <c r="C61" i="12"/>
  <c r="B61" i="12"/>
  <c r="S60" i="12"/>
  <c r="R60" i="12"/>
  <c r="Q60" i="12"/>
  <c r="P60" i="12"/>
  <c r="E60" i="12"/>
  <c r="U60" i="12" s="1"/>
  <c r="S59" i="12"/>
  <c r="R59" i="12"/>
  <c r="Q59" i="12"/>
  <c r="P59" i="12"/>
  <c r="E59" i="12"/>
  <c r="T59" i="12" s="1"/>
  <c r="S58" i="12"/>
  <c r="R58" i="12"/>
  <c r="Q58" i="12"/>
  <c r="P58" i="12"/>
  <c r="E58" i="12"/>
  <c r="U58" i="12" s="1"/>
  <c r="S57" i="12"/>
  <c r="R57" i="12"/>
  <c r="Q57" i="12"/>
  <c r="P57" i="12"/>
  <c r="E57" i="12"/>
  <c r="O55" i="12"/>
  <c r="N55" i="12"/>
  <c r="M55" i="12"/>
  <c r="L55" i="12"/>
  <c r="K55" i="12"/>
  <c r="J55" i="12"/>
  <c r="I55" i="12"/>
  <c r="S55" i="12" s="1"/>
  <c r="H55" i="12"/>
  <c r="G55" i="12"/>
  <c r="F55" i="12"/>
  <c r="C55" i="12"/>
  <c r="B55" i="12"/>
  <c r="U54" i="12"/>
  <c r="T54" i="12"/>
  <c r="S54" i="12"/>
  <c r="R54" i="12"/>
  <c r="Q54" i="12"/>
  <c r="P54" i="12"/>
  <c r="E54" i="12"/>
  <c r="S53" i="12"/>
  <c r="R53" i="12"/>
  <c r="Q53" i="12"/>
  <c r="P53" i="12"/>
  <c r="E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S49" i="12"/>
  <c r="R49" i="12"/>
  <c r="Q49" i="12"/>
  <c r="P49" i="12"/>
  <c r="E49" i="12"/>
  <c r="T48" i="12"/>
  <c r="S48" i="12"/>
  <c r="R48" i="12"/>
  <c r="Q48" i="12"/>
  <c r="P48" i="12"/>
  <c r="E48" i="12"/>
  <c r="U48" i="12" s="1"/>
  <c r="S47" i="12"/>
  <c r="R47" i="12"/>
  <c r="Q47" i="12"/>
  <c r="P47" i="12"/>
  <c r="E47" i="12"/>
  <c r="S46" i="12"/>
  <c r="R46" i="12"/>
  <c r="Q46" i="12"/>
  <c r="P46" i="12"/>
  <c r="E46" i="12"/>
  <c r="U46" i="12" s="1"/>
  <c r="T45" i="12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O42" i="12"/>
  <c r="N42" i="12"/>
  <c r="M42" i="12"/>
  <c r="L42" i="12"/>
  <c r="K42" i="12"/>
  <c r="J42" i="12"/>
  <c r="I42" i="12"/>
  <c r="S42" i="12" s="1"/>
  <c r="H42" i="12"/>
  <c r="R42" i="12" s="1"/>
  <c r="G42" i="12"/>
  <c r="F42" i="12"/>
  <c r="C42" i="12"/>
  <c r="B42" i="12"/>
  <c r="S41" i="12"/>
  <c r="R41" i="12"/>
  <c r="Q41" i="12"/>
  <c r="P41" i="12"/>
  <c r="E41" i="12"/>
  <c r="U41" i="12" s="1"/>
  <c r="S40" i="12"/>
  <c r="R40" i="12"/>
  <c r="Q40" i="12"/>
  <c r="P40" i="12"/>
  <c r="E40" i="12"/>
  <c r="U40" i="12" s="1"/>
  <c r="U39" i="12"/>
  <c r="S39" i="12"/>
  <c r="R39" i="12"/>
  <c r="Q39" i="12"/>
  <c r="P39" i="12"/>
  <c r="E39" i="12"/>
  <c r="T39" i="12" s="1"/>
  <c r="S38" i="12"/>
  <c r="R38" i="12"/>
  <c r="Q38" i="12"/>
  <c r="P38" i="12"/>
  <c r="E38" i="12"/>
  <c r="T37" i="12"/>
  <c r="S37" i="12"/>
  <c r="R37" i="12"/>
  <c r="Q37" i="12"/>
  <c r="P37" i="12"/>
  <c r="E37" i="12"/>
  <c r="U37" i="12" s="1"/>
  <c r="O35" i="12"/>
  <c r="N35" i="12"/>
  <c r="M35" i="12"/>
  <c r="L35" i="12"/>
  <c r="K35" i="12"/>
  <c r="J35" i="12"/>
  <c r="I35" i="12"/>
  <c r="S35" i="12" s="1"/>
  <c r="H35" i="12"/>
  <c r="G35" i="12"/>
  <c r="F35" i="12"/>
  <c r="C35" i="12"/>
  <c r="B35" i="12"/>
  <c r="E35" i="12" s="1"/>
  <c r="S34" i="12"/>
  <c r="R34" i="12"/>
  <c r="Q34" i="12"/>
  <c r="P34" i="12"/>
  <c r="E34" i="12"/>
  <c r="U34" i="12" s="1"/>
  <c r="O32" i="12"/>
  <c r="N32" i="12"/>
  <c r="M32" i="12"/>
  <c r="L32" i="12"/>
  <c r="K32" i="12"/>
  <c r="J32" i="12"/>
  <c r="I32" i="12"/>
  <c r="S32" i="12" s="1"/>
  <c r="H32" i="12"/>
  <c r="R32" i="12" s="1"/>
  <c r="G32" i="12"/>
  <c r="F32" i="12"/>
  <c r="C32" i="12"/>
  <c r="B32" i="12"/>
  <c r="T31" i="12"/>
  <c r="S31" i="12"/>
  <c r="R31" i="12"/>
  <c r="Q31" i="12"/>
  <c r="P31" i="12"/>
  <c r="E31" i="12"/>
  <c r="U31" i="12" s="1"/>
  <c r="U30" i="12"/>
  <c r="T30" i="12"/>
  <c r="S30" i="12"/>
  <c r="R30" i="12"/>
  <c r="Q30" i="12"/>
  <c r="P30" i="12"/>
  <c r="E30" i="12"/>
  <c r="U29" i="12"/>
  <c r="T29" i="12"/>
  <c r="S29" i="12"/>
  <c r="R29" i="12"/>
  <c r="Q29" i="12"/>
  <c r="P29" i="12"/>
  <c r="E29" i="12"/>
  <c r="S28" i="12"/>
  <c r="R28" i="12"/>
  <c r="Q28" i="12"/>
  <c r="P28" i="12"/>
  <c r="E28" i="12"/>
  <c r="U28" i="12" s="1"/>
  <c r="O26" i="12"/>
  <c r="N26" i="12"/>
  <c r="M26" i="12"/>
  <c r="L26" i="12"/>
  <c r="K26" i="12"/>
  <c r="J26" i="12"/>
  <c r="I26" i="12"/>
  <c r="S26" i="12" s="1"/>
  <c r="H26" i="12"/>
  <c r="R26" i="12" s="1"/>
  <c r="G26" i="12"/>
  <c r="F26" i="12"/>
  <c r="E26" i="12"/>
  <c r="C26" i="12"/>
  <c r="B26" i="12"/>
  <c r="S25" i="12"/>
  <c r="R25" i="12"/>
  <c r="Q25" i="12"/>
  <c r="P25" i="12"/>
  <c r="E25" i="12"/>
  <c r="U25" i="12" s="1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U22" i="12"/>
  <c r="T22" i="12"/>
  <c r="S22" i="12"/>
  <c r="R22" i="12"/>
  <c r="Q22" i="12"/>
  <c r="P22" i="12"/>
  <c r="E22" i="12"/>
  <c r="U21" i="12"/>
  <c r="T21" i="12"/>
  <c r="S21" i="12"/>
  <c r="R21" i="12"/>
  <c r="Q21" i="12"/>
  <c r="P21" i="12"/>
  <c r="E21" i="12"/>
  <c r="S20" i="12"/>
  <c r="R20" i="12"/>
  <c r="Q20" i="12"/>
  <c r="P20" i="12"/>
  <c r="E20" i="12"/>
  <c r="U19" i="12"/>
  <c r="T19" i="12"/>
  <c r="S19" i="12"/>
  <c r="R19" i="12"/>
  <c r="Q19" i="12"/>
  <c r="P19" i="12"/>
  <c r="E19" i="12"/>
  <c r="O17" i="12"/>
  <c r="N17" i="12"/>
  <c r="M17" i="12"/>
  <c r="L17" i="12"/>
  <c r="K17" i="12"/>
  <c r="S17" i="12" s="1"/>
  <c r="J17" i="12"/>
  <c r="I17" i="12"/>
  <c r="H17" i="12"/>
  <c r="G17" i="12"/>
  <c r="F17" i="12"/>
  <c r="C17" i="12"/>
  <c r="B17" i="12"/>
  <c r="E17" i="12" s="1"/>
  <c r="S16" i="12"/>
  <c r="R16" i="12"/>
  <c r="Q16" i="12"/>
  <c r="P16" i="12"/>
  <c r="E16" i="12"/>
  <c r="U16" i="12" s="1"/>
  <c r="U15" i="12"/>
  <c r="T15" i="12"/>
  <c r="S15" i="12"/>
  <c r="R15" i="12"/>
  <c r="Q15" i="12"/>
  <c r="P15" i="12"/>
  <c r="E15" i="12"/>
  <c r="T14" i="12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U11" i="12"/>
  <c r="T11" i="12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U96" i="11"/>
  <c r="T96" i="11"/>
  <c r="S96" i="11"/>
  <c r="R96" i="11"/>
  <c r="Q96" i="11"/>
  <c r="P96" i="11"/>
  <c r="E96" i="11"/>
  <c r="U95" i="11"/>
  <c r="T95" i="11"/>
  <c r="S95" i="11"/>
  <c r="R95" i="11"/>
  <c r="Q95" i="11"/>
  <c r="P95" i="11"/>
  <c r="E95" i="11"/>
  <c r="S94" i="11"/>
  <c r="R94" i="11"/>
  <c r="Q94" i="11"/>
  <c r="P94" i="11"/>
  <c r="E94" i="1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U91" i="11"/>
  <c r="T91" i="11"/>
  <c r="S91" i="11"/>
  <c r="R91" i="11"/>
  <c r="Q91" i="11"/>
  <c r="P91" i="11"/>
  <c r="E91" i="11"/>
  <c r="S90" i="11"/>
  <c r="R90" i="11"/>
  <c r="Q90" i="11"/>
  <c r="P90" i="11"/>
  <c r="E90" i="11"/>
  <c r="T90" i="11" s="1"/>
  <c r="S89" i="11"/>
  <c r="R89" i="11"/>
  <c r="Q89" i="11"/>
  <c r="P89" i="11"/>
  <c r="E89" i="11"/>
  <c r="U89" i="11" s="1"/>
  <c r="U88" i="11"/>
  <c r="T88" i="11"/>
  <c r="S88" i="11"/>
  <c r="R88" i="11"/>
  <c r="Q88" i="11"/>
  <c r="P88" i="11"/>
  <c r="E88" i="11"/>
  <c r="O75" i="11"/>
  <c r="N75" i="11"/>
  <c r="M75" i="11"/>
  <c r="L75" i="11"/>
  <c r="K75" i="11"/>
  <c r="J75" i="11"/>
  <c r="I75" i="11"/>
  <c r="H75" i="11"/>
  <c r="G75" i="11"/>
  <c r="F75" i="11"/>
  <c r="C75" i="11"/>
  <c r="B75" i="11"/>
  <c r="O74" i="11"/>
  <c r="N74" i="11"/>
  <c r="M74" i="11"/>
  <c r="L74" i="11"/>
  <c r="K74" i="11"/>
  <c r="J74" i="11"/>
  <c r="I74" i="11"/>
  <c r="S74" i="11" s="1"/>
  <c r="H74" i="11"/>
  <c r="G74" i="11"/>
  <c r="F74" i="11"/>
  <c r="C74" i="11"/>
  <c r="B74" i="11"/>
  <c r="E74" i="11" s="1"/>
  <c r="O73" i="11"/>
  <c r="N73" i="11"/>
  <c r="M73" i="11"/>
  <c r="L73" i="11"/>
  <c r="K73" i="11"/>
  <c r="J73" i="11"/>
  <c r="I73" i="11"/>
  <c r="S73" i="11" s="1"/>
  <c r="H73" i="11"/>
  <c r="P73" i="11" s="1"/>
  <c r="G73" i="11"/>
  <c r="F73" i="11"/>
  <c r="C73" i="11"/>
  <c r="B73" i="11"/>
  <c r="E73" i="11" s="1"/>
  <c r="U72" i="11"/>
  <c r="T72" i="11"/>
  <c r="S72" i="11"/>
  <c r="R72" i="11"/>
  <c r="Q72" i="11"/>
  <c r="P72" i="11"/>
  <c r="E72" i="11"/>
  <c r="S71" i="11"/>
  <c r="R71" i="11"/>
  <c r="Q71" i="11"/>
  <c r="P71" i="11"/>
  <c r="E71" i="11"/>
  <c r="O69" i="11"/>
  <c r="N69" i="11"/>
  <c r="M69" i="11"/>
  <c r="L69" i="11"/>
  <c r="K69" i="11"/>
  <c r="J69" i="11"/>
  <c r="I69" i="11"/>
  <c r="S69" i="11" s="1"/>
  <c r="H69" i="11"/>
  <c r="R69" i="11" s="1"/>
  <c r="G69" i="11"/>
  <c r="F69" i="11"/>
  <c r="C69" i="11"/>
  <c r="B69" i="11"/>
  <c r="O68" i="11"/>
  <c r="N68" i="11"/>
  <c r="M68" i="11"/>
  <c r="L68" i="11"/>
  <c r="K68" i="11"/>
  <c r="J68" i="11"/>
  <c r="I68" i="11"/>
  <c r="S68" i="11" s="1"/>
  <c r="H68" i="11"/>
  <c r="G68" i="11"/>
  <c r="F68" i="11"/>
  <c r="C68" i="11"/>
  <c r="B68" i="11"/>
  <c r="E68" i="11" s="1"/>
  <c r="S67" i="11"/>
  <c r="R67" i="11"/>
  <c r="Q67" i="11"/>
  <c r="P67" i="11"/>
  <c r="E67" i="11"/>
  <c r="U67" i="11" s="1"/>
  <c r="T66" i="11"/>
  <c r="S66" i="11"/>
  <c r="R66" i="11"/>
  <c r="Q66" i="11"/>
  <c r="P66" i="11"/>
  <c r="E66" i="11"/>
  <c r="U66" i="11" s="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O61" i="11"/>
  <c r="N61" i="11"/>
  <c r="M61" i="11"/>
  <c r="L61" i="11"/>
  <c r="K61" i="11"/>
  <c r="J61" i="11"/>
  <c r="I61" i="11"/>
  <c r="S61" i="11" s="1"/>
  <c r="H61" i="11"/>
  <c r="R61" i="11" s="1"/>
  <c r="C61" i="11"/>
  <c r="B61" i="11"/>
  <c r="S60" i="11"/>
  <c r="R60" i="11"/>
  <c r="Q60" i="11"/>
  <c r="P60" i="11"/>
  <c r="E60" i="11"/>
  <c r="U60" i="11" s="1"/>
  <c r="S59" i="11"/>
  <c r="R59" i="11"/>
  <c r="Q59" i="11"/>
  <c r="P59" i="11"/>
  <c r="E59" i="11"/>
  <c r="U59" i="11" s="1"/>
  <c r="T58" i="1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O55" i="11"/>
  <c r="N55" i="11"/>
  <c r="M55" i="11"/>
  <c r="L55" i="11"/>
  <c r="K55" i="11"/>
  <c r="J55" i="11"/>
  <c r="I55" i="11"/>
  <c r="S55" i="11" s="1"/>
  <c r="H55" i="11"/>
  <c r="R55" i="11" s="1"/>
  <c r="G55" i="11"/>
  <c r="F55" i="11"/>
  <c r="C55" i="11"/>
  <c r="B55" i="11"/>
  <c r="T54" i="11"/>
  <c r="S54" i="11"/>
  <c r="R54" i="11"/>
  <c r="Q54" i="11"/>
  <c r="P54" i="11"/>
  <c r="E54" i="11"/>
  <c r="U54" i="11" s="1"/>
  <c r="S53" i="11"/>
  <c r="R53" i="11"/>
  <c r="Q53" i="11"/>
  <c r="P53" i="11"/>
  <c r="E53" i="11"/>
  <c r="S52" i="11"/>
  <c r="R52" i="11"/>
  <c r="Q52" i="11"/>
  <c r="P52" i="11"/>
  <c r="E52" i="11"/>
  <c r="T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S44" i="11"/>
  <c r="R44" i="11"/>
  <c r="Q44" i="11"/>
  <c r="P44" i="11"/>
  <c r="E44" i="11"/>
  <c r="U44" i="11" s="1"/>
  <c r="O42" i="11"/>
  <c r="N42" i="11"/>
  <c r="M42" i="11"/>
  <c r="L42" i="11"/>
  <c r="K42" i="11"/>
  <c r="J42" i="11"/>
  <c r="I42" i="11"/>
  <c r="S42" i="11" s="1"/>
  <c r="H42" i="11"/>
  <c r="G42" i="11"/>
  <c r="F42" i="11"/>
  <c r="C42" i="11"/>
  <c r="B42" i="11"/>
  <c r="U41" i="11"/>
  <c r="S41" i="11"/>
  <c r="R41" i="11"/>
  <c r="Q41" i="11"/>
  <c r="P41" i="11"/>
  <c r="E41" i="11"/>
  <c r="T41" i="11" s="1"/>
  <c r="S40" i="11"/>
  <c r="R40" i="11"/>
  <c r="Q40" i="11"/>
  <c r="P40" i="11"/>
  <c r="E40" i="11"/>
  <c r="U40" i="11" s="1"/>
  <c r="S39" i="11"/>
  <c r="R39" i="11"/>
  <c r="Q39" i="11"/>
  <c r="P39" i="11"/>
  <c r="E39" i="11"/>
  <c r="U39" i="11" s="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S35" i="11"/>
  <c r="R35" i="11"/>
  <c r="O35" i="11"/>
  <c r="N35" i="11"/>
  <c r="M35" i="11"/>
  <c r="L35" i="11"/>
  <c r="K35" i="11"/>
  <c r="J35" i="11"/>
  <c r="I35" i="11"/>
  <c r="H35" i="11"/>
  <c r="G35" i="11"/>
  <c r="F35" i="11"/>
  <c r="C35" i="11"/>
  <c r="B35" i="11"/>
  <c r="U34" i="11"/>
  <c r="S34" i="11"/>
  <c r="R34" i="11"/>
  <c r="Q34" i="11"/>
  <c r="P34" i="11"/>
  <c r="E34" i="11"/>
  <c r="O32" i="11"/>
  <c r="N32" i="11"/>
  <c r="M32" i="11"/>
  <c r="L32" i="11"/>
  <c r="K32" i="11"/>
  <c r="J32" i="11"/>
  <c r="I32" i="11"/>
  <c r="Q32" i="11" s="1"/>
  <c r="H32" i="11"/>
  <c r="G32" i="11"/>
  <c r="F32" i="11"/>
  <c r="C32" i="11"/>
  <c r="B32" i="11"/>
  <c r="E32" i="11" s="1"/>
  <c r="S31" i="11"/>
  <c r="R31" i="11"/>
  <c r="Q31" i="11"/>
  <c r="P31" i="11"/>
  <c r="E31" i="11"/>
  <c r="S30" i="11"/>
  <c r="R30" i="11"/>
  <c r="Q30" i="11"/>
  <c r="P30" i="11"/>
  <c r="E30" i="11"/>
  <c r="U30" i="11" s="1"/>
  <c r="T29" i="1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O26" i="11"/>
  <c r="N26" i="11"/>
  <c r="M26" i="11"/>
  <c r="L26" i="11"/>
  <c r="K26" i="11"/>
  <c r="J26" i="11"/>
  <c r="I26" i="11"/>
  <c r="S26" i="11" s="1"/>
  <c r="H26" i="11"/>
  <c r="R26" i="11" s="1"/>
  <c r="G26" i="11"/>
  <c r="F26" i="11"/>
  <c r="C26" i="11"/>
  <c r="B26" i="11"/>
  <c r="S25" i="11"/>
  <c r="R25" i="11"/>
  <c r="Q25" i="11"/>
  <c r="P25" i="11"/>
  <c r="E25" i="11"/>
  <c r="U25" i="11" s="1"/>
  <c r="S24" i="11"/>
  <c r="R24" i="11"/>
  <c r="Q24" i="11"/>
  <c r="P24" i="11"/>
  <c r="E24" i="11"/>
  <c r="S23" i="11"/>
  <c r="R23" i="11"/>
  <c r="Q23" i="11"/>
  <c r="P23" i="11"/>
  <c r="E23" i="11"/>
  <c r="S22" i="11"/>
  <c r="R22" i="11"/>
  <c r="Q22" i="11"/>
  <c r="P22" i="11"/>
  <c r="E22" i="11"/>
  <c r="S21" i="11"/>
  <c r="R21" i="11"/>
  <c r="Q21" i="11"/>
  <c r="P21" i="11"/>
  <c r="E21" i="11"/>
  <c r="U21" i="11" s="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R17" i="11"/>
  <c r="O17" i="11"/>
  <c r="N17" i="11"/>
  <c r="M17" i="11"/>
  <c r="L17" i="11"/>
  <c r="K17" i="11"/>
  <c r="J17" i="11"/>
  <c r="I17" i="11"/>
  <c r="S17" i="11" s="1"/>
  <c r="H17" i="11"/>
  <c r="G17" i="11"/>
  <c r="F17" i="11"/>
  <c r="C17" i="11"/>
  <c r="B17" i="11"/>
  <c r="S16" i="11"/>
  <c r="R16" i="11"/>
  <c r="Q16" i="11"/>
  <c r="P16" i="11"/>
  <c r="E16" i="11"/>
  <c r="S15" i="11"/>
  <c r="R15" i="11"/>
  <c r="Q15" i="11"/>
  <c r="P15" i="11"/>
  <c r="E15" i="11"/>
  <c r="T14" i="11"/>
  <c r="S14" i="11"/>
  <c r="R14" i="11"/>
  <c r="Q14" i="11"/>
  <c r="P14" i="11"/>
  <c r="E14" i="11"/>
  <c r="U14" i="11" s="1"/>
  <c r="U13" i="11"/>
  <c r="T13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S10" i="11"/>
  <c r="R10" i="11"/>
  <c r="Q10" i="11"/>
  <c r="P10" i="11"/>
  <c r="E10" i="11"/>
  <c r="S9" i="11"/>
  <c r="R9" i="11"/>
  <c r="Q9" i="11"/>
  <c r="P9" i="11"/>
  <c r="E9" i="11"/>
  <c r="S96" i="10"/>
  <c r="R96" i="10"/>
  <c r="Q96" i="10"/>
  <c r="P96" i="10"/>
  <c r="E96" i="10"/>
  <c r="S95" i="10"/>
  <c r="R95" i="10"/>
  <c r="Q95" i="10"/>
  <c r="P95" i="10"/>
  <c r="E95" i="10"/>
  <c r="T94" i="10"/>
  <c r="S94" i="10"/>
  <c r="R94" i="10"/>
  <c r="Q94" i="10"/>
  <c r="P94" i="10"/>
  <c r="E94" i="10"/>
  <c r="U94" i="10" s="1"/>
  <c r="T93" i="10"/>
  <c r="S93" i="10"/>
  <c r="R93" i="10"/>
  <c r="Q93" i="10"/>
  <c r="P93" i="10"/>
  <c r="E93" i="10"/>
  <c r="U93" i="10" s="1"/>
  <c r="T92" i="10"/>
  <c r="S92" i="10"/>
  <c r="R92" i="10"/>
  <c r="Q92" i="10"/>
  <c r="P92" i="10"/>
  <c r="E92" i="10"/>
  <c r="U92" i="10" s="1"/>
  <c r="S91" i="10"/>
  <c r="R91" i="10"/>
  <c r="Q91" i="10"/>
  <c r="P91" i="10"/>
  <c r="E91" i="10"/>
  <c r="S90" i="10"/>
  <c r="R90" i="10"/>
  <c r="Q90" i="10"/>
  <c r="P90" i="10"/>
  <c r="E90" i="10"/>
  <c r="U89" i="10"/>
  <c r="S89" i="10"/>
  <c r="R89" i="10"/>
  <c r="Q89" i="10"/>
  <c r="P89" i="10"/>
  <c r="E89" i="10"/>
  <c r="T89" i="10" s="1"/>
  <c r="S88" i="10"/>
  <c r="R88" i="10"/>
  <c r="Q88" i="10"/>
  <c r="P88" i="10"/>
  <c r="E88" i="10"/>
  <c r="O75" i="10"/>
  <c r="N75" i="10"/>
  <c r="M75" i="10"/>
  <c r="L75" i="10"/>
  <c r="K75" i="10"/>
  <c r="J75" i="10"/>
  <c r="I75" i="10"/>
  <c r="H75" i="10"/>
  <c r="G75" i="10"/>
  <c r="F75" i="10"/>
  <c r="C75" i="10"/>
  <c r="B75" i="10"/>
  <c r="S74" i="10"/>
  <c r="O74" i="10"/>
  <c r="N74" i="10"/>
  <c r="M74" i="10"/>
  <c r="L74" i="10"/>
  <c r="K74" i="10"/>
  <c r="J74" i="10"/>
  <c r="I74" i="10"/>
  <c r="H74" i="10"/>
  <c r="G74" i="10"/>
  <c r="F74" i="10"/>
  <c r="C74" i="10"/>
  <c r="B74" i="10"/>
  <c r="E74" i="10" s="1"/>
  <c r="S73" i="10"/>
  <c r="O73" i="10"/>
  <c r="N73" i="10"/>
  <c r="M73" i="10"/>
  <c r="L73" i="10"/>
  <c r="K73" i="10"/>
  <c r="J73" i="10"/>
  <c r="R73" i="10" s="1"/>
  <c r="I73" i="10"/>
  <c r="H73" i="10"/>
  <c r="G73" i="10"/>
  <c r="F73" i="10"/>
  <c r="C73" i="10"/>
  <c r="B73" i="10"/>
  <c r="E73" i="10" s="1"/>
  <c r="S72" i="10"/>
  <c r="R72" i="10"/>
  <c r="Q72" i="10"/>
  <c r="P72" i="10"/>
  <c r="E72" i="10"/>
  <c r="S71" i="10"/>
  <c r="R71" i="10"/>
  <c r="Q71" i="10"/>
  <c r="U71" i="10" s="1"/>
  <c r="P71" i="10"/>
  <c r="E71" i="10"/>
  <c r="O69" i="10"/>
  <c r="N69" i="10"/>
  <c r="M69" i="10"/>
  <c r="L69" i="10"/>
  <c r="K69" i="10"/>
  <c r="J69" i="10"/>
  <c r="I69" i="10"/>
  <c r="H69" i="10"/>
  <c r="G69" i="10"/>
  <c r="F69" i="10"/>
  <c r="C69" i="10"/>
  <c r="B69" i="10"/>
  <c r="O68" i="10"/>
  <c r="N68" i="10"/>
  <c r="M68" i="10"/>
  <c r="L68" i="10"/>
  <c r="K68" i="10"/>
  <c r="J68" i="10"/>
  <c r="I68" i="10"/>
  <c r="S68" i="10" s="1"/>
  <c r="H68" i="10"/>
  <c r="G68" i="10"/>
  <c r="F68" i="10"/>
  <c r="C68" i="10"/>
  <c r="B68" i="10"/>
  <c r="S67" i="10"/>
  <c r="R67" i="10"/>
  <c r="Q67" i="10"/>
  <c r="P67" i="10"/>
  <c r="E67" i="10"/>
  <c r="U66" i="10"/>
  <c r="T66" i="10"/>
  <c r="S66" i="10"/>
  <c r="R66" i="10"/>
  <c r="Q66" i="10"/>
  <c r="P66" i="10"/>
  <c r="E66" i="10"/>
  <c r="S65" i="10"/>
  <c r="R65" i="10"/>
  <c r="Q65" i="10"/>
  <c r="P65" i="10"/>
  <c r="E65" i="10"/>
  <c r="S64" i="10"/>
  <c r="R64" i="10"/>
  <c r="Q64" i="10"/>
  <c r="P64" i="10"/>
  <c r="E64" i="10"/>
  <c r="U64" i="10" s="1"/>
  <c r="S63" i="10"/>
  <c r="R63" i="10"/>
  <c r="Q63" i="10"/>
  <c r="P63" i="10"/>
  <c r="E63" i="10"/>
  <c r="O61" i="10"/>
  <c r="N61" i="10"/>
  <c r="M61" i="10"/>
  <c r="L61" i="10"/>
  <c r="K61" i="10"/>
  <c r="J61" i="10"/>
  <c r="I61" i="10"/>
  <c r="S61" i="10" s="1"/>
  <c r="H61" i="10"/>
  <c r="R61" i="10" s="1"/>
  <c r="C61" i="10"/>
  <c r="E61" i="10" s="1"/>
  <c r="B61" i="10"/>
  <c r="T60" i="10"/>
  <c r="S60" i="10"/>
  <c r="R60" i="10"/>
  <c r="Q60" i="10"/>
  <c r="P60" i="10"/>
  <c r="E60" i="10"/>
  <c r="U60" i="10" s="1"/>
  <c r="S59" i="10"/>
  <c r="R59" i="10"/>
  <c r="Q59" i="10"/>
  <c r="P59" i="10"/>
  <c r="E59" i="10"/>
  <c r="S58" i="10"/>
  <c r="R58" i="10"/>
  <c r="Q58" i="10"/>
  <c r="P58" i="10"/>
  <c r="E58" i="10"/>
  <c r="S57" i="10"/>
  <c r="R57" i="10"/>
  <c r="Q57" i="10"/>
  <c r="P57" i="10"/>
  <c r="E57" i="10"/>
  <c r="U57" i="10" s="1"/>
  <c r="O55" i="10"/>
  <c r="N55" i="10"/>
  <c r="M55" i="10"/>
  <c r="L55" i="10"/>
  <c r="K55" i="10"/>
  <c r="J55" i="10"/>
  <c r="I55" i="10"/>
  <c r="S55" i="10" s="1"/>
  <c r="H55" i="10"/>
  <c r="R55" i="10" s="1"/>
  <c r="G55" i="10"/>
  <c r="F55" i="10"/>
  <c r="C55" i="10"/>
  <c r="E55" i="10" s="1"/>
  <c r="B55" i="10"/>
  <c r="S54" i="10"/>
  <c r="R54" i="10"/>
  <c r="Q54" i="10"/>
  <c r="P54" i="10"/>
  <c r="E54" i="10"/>
  <c r="U54" i="10" s="1"/>
  <c r="S53" i="10"/>
  <c r="R53" i="10"/>
  <c r="Q53" i="10"/>
  <c r="P53" i="10"/>
  <c r="E53" i="10"/>
  <c r="S52" i="10"/>
  <c r="R52" i="10"/>
  <c r="Q52" i="10"/>
  <c r="P52" i="10"/>
  <c r="E52" i="10"/>
  <c r="U52" i="10" s="1"/>
  <c r="U51" i="10"/>
  <c r="T51" i="10"/>
  <c r="S51" i="10"/>
  <c r="R51" i="10"/>
  <c r="Q51" i="10"/>
  <c r="P51" i="10"/>
  <c r="E51" i="10"/>
  <c r="S50" i="10"/>
  <c r="R50" i="10"/>
  <c r="Q50" i="10"/>
  <c r="P50" i="10"/>
  <c r="E50" i="10"/>
  <c r="U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S47" i="10"/>
  <c r="R47" i="10"/>
  <c r="Q47" i="10"/>
  <c r="P47" i="10"/>
  <c r="E47" i="10"/>
  <c r="S46" i="10"/>
  <c r="R46" i="10"/>
  <c r="Q46" i="10"/>
  <c r="P46" i="10"/>
  <c r="E46" i="10"/>
  <c r="S45" i="10"/>
  <c r="R45" i="10"/>
  <c r="Q45" i="10"/>
  <c r="P45" i="10"/>
  <c r="E45" i="10"/>
  <c r="U45" i="10" s="1"/>
  <c r="T44" i="10"/>
  <c r="S44" i="10"/>
  <c r="R44" i="10"/>
  <c r="Q44" i="10"/>
  <c r="P44" i="10"/>
  <c r="E44" i="10"/>
  <c r="U44" i="10" s="1"/>
  <c r="O42" i="10"/>
  <c r="N42" i="10"/>
  <c r="M42" i="10"/>
  <c r="L42" i="10"/>
  <c r="K42" i="10"/>
  <c r="J42" i="10"/>
  <c r="I42" i="10"/>
  <c r="S42" i="10" s="1"/>
  <c r="H42" i="10"/>
  <c r="R42" i="10" s="1"/>
  <c r="G42" i="10"/>
  <c r="F42" i="10"/>
  <c r="C42" i="10"/>
  <c r="B42" i="10"/>
  <c r="T41" i="10"/>
  <c r="S41" i="10"/>
  <c r="R41" i="10"/>
  <c r="Q41" i="10"/>
  <c r="P41" i="10"/>
  <c r="E41" i="10"/>
  <c r="U41" i="10" s="1"/>
  <c r="T40" i="10"/>
  <c r="S40" i="10"/>
  <c r="R40" i="10"/>
  <c r="Q40" i="10"/>
  <c r="U40" i="10" s="1"/>
  <c r="P40" i="10"/>
  <c r="E40" i="10"/>
  <c r="S39" i="10"/>
  <c r="R39" i="10"/>
  <c r="Q39" i="10"/>
  <c r="P39" i="10"/>
  <c r="E39" i="10"/>
  <c r="S38" i="10"/>
  <c r="R38" i="10"/>
  <c r="Q38" i="10"/>
  <c r="P38" i="10"/>
  <c r="E38" i="10"/>
  <c r="S37" i="10"/>
  <c r="R37" i="10"/>
  <c r="Q37" i="10"/>
  <c r="P37" i="10"/>
  <c r="E37" i="10"/>
  <c r="S35" i="10"/>
  <c r="O35" i="10"/>
  <c r="N35" i="10"/>
  <c r="M35" i="10"/>
  <c r="L35" i="10"/>
  <c r="K35" i="10"/>
  <c r="J35" i="10"/>
  <c r="I35" i="10"/>
  <c r="H35" i="10"/>
  <c r="R35" i="10" s="1"/>
  <c r="G35" i="10"/>
  <c r="F35" i="10"/>
  <c r="E35" i="10"/>
  <c r="C35" i="10"/>
  <c r="B35" i="10"/>
  <c r="S34" i="10"/>
  <c r="R34" i="10"/>
  <c r="Q34" i="10"/>
  <c r="P34" i="10"/>
  <c r="E34" i="10"/>
  <c r="S32" i="10"/>
  <c r="O32" i="10"/>
  <c r="N32" i="10"/>
  <c r="M32" i="10"/>
  <c r="L32" i="10"/>
  <c r="K32" i="10"/>
  <c r="J32" i="10"/>
  <c r="I32" i="10"/>
  <c r="H32" i="10"/>
  <c r="R32" i="10" s="1"/>
  <c r="G32" i="10"/>
  <c r="F32" i="10"/>
  <c r="C32" i="10"/>
  <c r="B32" i="10"/>
  <c r="S31" i="10"/>
  <c r="R31" i="10"/>
  <c r="Q31" i="10"/>
  <c r="P31" i="10"/>
  <c r="E31" i="10"/>
  <c r="S30" i="10"/>
  <c r="R30" i="10"/>
  <c r="Q30" i="10"/>
  <c r="P30" i="10"/>
  <c r="E30" i="10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O26" i="10"/>
  <c r="N26" i="10"/>
  <c r="M26" i="10"/>
  <c r="L26" i="10"/>
  <c r="K26" i="10"/>
  <c r="J26" i="10"/>
  <c r="I26" i="10"/>
  <c r="S26" i="10" s="1"/>
  <c r="H26" i="10"/>
  <c r="R26" i="10" s="1"/>
  <c r="G26" i="10"/>
  <c r="F26" i="10"/>
  <c r="C26" i="10"/>
  <c r="B26" i="10"/>
  <c r="S25" i="10"/>
  <c r="R25" i="10"/>
  <c r="Q25" i="10"/>
  <c r="P25" i="10"/>
  <c r="E25" i="10"/>
  <c r="U25" i="10" s="1"/>
  <c r="S24" i="10"/>
  <c r="R24" i="10"/>
  <c r="Q24" i="10"/>
  <c r="P24" i="10"/>
  <c r="E24" i="10"/>
  <c r="U24" i="10" s="1"/>
  <c r="S23" i="10"/>
  <c r="R23" i="10"/>
  <c r="Q23" i="10"/>
  <c r="P23" i="10"/>
  <c r="E23" i="10"/>
  <c r="T23" i="10" s="1"/>
  <c r="U22" i="10"/>
  <c r="T22" i="10"/>
  <c r="S22" i="10"/>
  <c r="R22" i="10"/>
  <c r="Q22" i="10"/>
  <c r="P22" i="10"/>
  <c r="E22" i="10"/>
  <c r="T21" i="10"/>
  <c r="S21" i="10"/>
  <c r="R21" i="10"/>
  <c r="Q21" i="10"/>
  <c r="P21" i="10"/>
  <c r="E21" i="10"/>
  <c r="U21" i="10" s="1"/>
  <c r="S20" i="10"/>
  <c r="R20" i="10"/>
  <c r="Q20" i="10"/>
  <c r="P20" i="10"/>
  <c r="E20" i="10"/>
  <c r="S19" i="10"/>
  <c r="R19" i="10"/>
  <c r="Q19" i="10"/>
  <c r="P19" i="10"/>
  <c r="E19" i="10"/>
  <c r="O17" i="10"/>
  <c r="N17" i="10"/>
  <c r="M17" i="10"/>
  <c r="L17" i="10"/>
  <c r="K17" i="10"/>
  <c r="S17" i="10" s="1"/>
  <c r="J17" i="10"/>
  <c r="R17" i="10" s="1"/>
  <c r="I17" i="10"/>
  <c r="H17" i="10"/>
  <c r="G17" i="10"/>
  <c r="F17" i="10"/>
  <c r="C17" i="10"/>
  <c r="B17" i="10"/>
  <c r="E17" i="10" s="1"/>
  <c r="S16" i="10"/>
  <c r="R16" i="10"/>
  <c r="Q16" i="10"/>
  <c r="P16" i="10"/>
  <c r="E16" i="10"/>
  <c r="S15" i="10"/>
  <c r="R15" i="10"/>
  <c r="Q15" i="10"/>
  <c r="P15" i="10"/>
  <c r="E15" i="10"/>
  <c r="U15" i="10" s="1"/>
  <c r="U14" i="10"/>
  <c r="T14" i="10"/>
  <c r="S14" i="10"/>
  <c r="R14" i="10"/>
  <c r="Q14" i="10"/>
  <c r="P14" i="10"/>
  <c r="E14" i="10"/>
  <c r="T13" i="10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S11" i="10"/>
  <c r="R11" i="10"/>
  <c r="Q11" i="10"/>
  <c r="U11" i="10" s="1"/>
  <c r="P11" i="10"/>
  <c r="T11" i="10" s="1"/>
  <c r="E11" i="10"/>
  <c r="S10" i="10"/>
  <c r="R10" i="10"/>
  <c r="Q10" i="10"/>
  <c r="P10" i="10"/>
  <c r="E10" i="10"/>
  <c r="S9" i="10"/>
  <c r="R9" i="10"/>
  <c r="Q9" i="10"/>
  <c r="P9" i="10"/>
  <c r="E9" i="10"/>
  <c r="S96" i="9"/>
  <c r="R96" i="9"/>
  <c r="Q96" i="9"/>
  <c r="P96" i="9"/>
  <c r="E96" i="9"/>
  <c r="U95" i="9"/>
  <c r="T95" i="9"/>
  <c r="S95" i="9"/>
  <c r="R95" i="9"/>
  <c r="Q95" i="9"/>
  <c r="P95" i="9"/>
  <c r="E95" i="9"/>
  <c r="U94" i="9"/>
  <c r="S94" i="9"/>
  <c r="R94" i="9"/>
  <c r="Q94" i="9"/>
  <c r="P94" i="9"/>
  <c r="E94" i="9"/>
  <c r="T94" i="9" s="1"/>
  <c r="S93" i="9"/>
  <c r="R93" i="9"/>
  <c r="Q93" i="9"/>
  <c r="P93" i="9"/>
  <c r="E93" i="9"/>
  <c r="S92" i="9"/>
  <c r="R92" i="9"/>
  <c r="Q92" i="9"/>
  <c r="P92" i="9"/>
  <c r="E92" i="9"/>
  <c r="U91" i="9"/>
  <c r="T91" i="9"/>
  <c r="S91" i="9"/>
  <c r="R91" i="9"/>
  <c r="Q91" i="9"/>
  <c r="P91" i="9"/>
  <c r="E91" i="9"/>
  <c r="S90" i="9"/>
  <c r="R90" i="9"/>
  <c r="Q90" i="9"/>
  <c r="P90" i="9"/>
  <c r="E90" i="9"/>
  <c r="U90" i="9" s="1"/>
  <c r="S89" i="9"/>
  <c r="R89" i="9"/>
  <c r="Q89" i="9"/>
  <c r="P89" i="9"/>
  <c r="E89" i="9"/>
  <c r="S88" i="9"/>
  <c r="R88" i="9"/>
  <c r="Q88" i="9"/>
  <c r="P88" i="9"/>
  <c r="E88" i="9"/>
  <c r="U88" i="9" s="1"/>
  <c r="O75" i="9"/>
  <c r="N75" i="9"/>
  <c r="M75" i="9"/>
  <c r="L75" i="9"/>
  <c r="K75" i="9"/>
  <c r="J75" i="9"/>
  <c r="I75" i="9"/>
  <c r="S75" i="9" s="1"/>
  <c r="H75" i="9"/>
  <c r="G75" i="9"/>
  <c r="F75" i="9"/>
  <c r="C75" i="9"/>
  <c r="B75" i="9"/>
  <c r="O74" i="9"/>
  <c r="N74" i="9"/>
  <c r="M74" i="9"/>
  <c r="L74" i="9"/>
  <c r="K74" i="9"/>
  <c r="J74" i="9"/>
  <c r="I74" i="9"/>
  <c r="S74" i="9" s="1"/>
  <c r="H74" i="9"/>
  <c r="R74" i="9" s="1"/>
  <c r="G74" i="9"/>
  <c r="F74" i="9"/>
  <c r="C74" i="9"/>
  <c r="B74" i="9"/>
  <c r="O73" i="9"/>
  <c r="N73" i="9"/>
  <c r="M73" i="9"/>
  <c r="L73" i="9"/>
  <c r="K73" i="9"/>
  <c r="J73" i="9"/>
  <c r="I73" i="9"/>
  <c r="S73" i="9" s="1"/>
  <c r="H73" i="9"/>
  <c r="R73" i="9" s="1"/>
  <c r="G73" i="9"/>
  <c r="F73" i="9"/>
  <c r="C73" i="9"/>
  <c r="B73" i="9"/>
  <c r="E73" i="9" s="1"/>
  <c r="S72" i="9"/>
  <c r="R72" i="9"/>
  <c r="Q72" i="9"/>
  <c r="P72" i="9"/>
  <c r="E72" i="9"/>
  <c r="U72" i="9" s="1"/>
  <c r="S71" i="9"/>
  <c r="R71" i="9"/>
  <c r="Q71" i="9"/>
  <c r="P71" i="9"/>
  <c r="E71" i="9"/>
  <c r="O69" i="9"/>
  <c r="N69" i="9"/>
  <c r="M69" i="9"/>
  <c r="L69" i="9"/>
  <c r="K69" i="9"/>
  <c r="J69" i="9"/>
  <c r="I69" i="9"/>
  <c r="S69" i="9" s="1"/>
  <c r="H69" i="9"/>
  <c r="G69" i="9"/>
  <c r="F69" i="9"/>
  <c r="C69" i="9"/>
  <c r="B69" i="9"/>
  <c r="O68" i="9"/>
  <c r="N68" i="9"/>
  <c r="M68" i="9"/>
  <c r="L68" i="9"/>
  <c r="K68" i="9"/>
  <c r="J68" i="9"/>
  <c r="I68" i="9"/>
  <c r="S68" i="9" s="1"/>
  <c r="H68" i="9"/>
  <c r="R68" i="9" s="1"/>
  <c r="G68" i="9"/>
  <c r="F68" i="9"/>
  <c r="C68" i="9"/>
  <c r="E68" i="9" s="1"/>
  <c r="B68" i="9"/>
  <c r="S67" i="9"/>
  <c r="R67" i="9"/>
  <c r="Q67" i="9"/>
  <c r="P67" i="9"/>
  <c r="E67" i="9"/>
  <c r="U67" i="9" s="1"/>
  <c r="S66" i="9"/>
  <c r="R66" i="9"/>
  <c r="Q66" i="9"/>
  <c r="P66" i="9"/>
  <c r="E66" i="9"/>
  <c r="S65" i="9"/>
  <c r="R65" i="9"/>
  <c r="Q65" i="9"/>
  <c r="P65" i="9"/>
  <c r="E65" i="9"/>
  <c r="T65" i="9" s="1"/>
  <c r="U64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O61" i="9"/>
  <c r="N61" i="9"/>
  <c r="M61" i="9"/>
  <c r="L61" i="9"/>
  <c r="K61" i="9"/>
  <c r="J61" i="9"/>
  <c r="I61" i="9"/>
  <c r="S61" i="9" s="1"/>
  <c r="H61" i="9"/>
  <c r="C61" i="9"/>
  <c r="B61" i="9"/>
  <c r="S60" i="9"/>
  <c r="R60" i="9"/>
  <c r="Q60" i="9"/>
  <c r="P60" i="9"/>
  <c r="E60" i="9"/>
  <c r="U60" i="9" s="1"/>
  <c r="S59" i="9"/>
  <c r="R59" i="9"/>
  <c r="Q59" i="9"/>
  <c r="P59" i="9"/>
  <c r="E59" i="9"/>
  <c r="S58" i="9"/>
  <c r="R58" i="9"/>
  <c r="Q58" i="9"/>
  <c r="P58" i="9"/>
  <c r="E58" i="9"/>
  <c r="U58" i="9" s="1"/>
  <c r="S57" i="9"/>
  <c r="R57" i="9"/>
  <c r="Q57" i="9"/>
  <c r="P57" i="9"/>
  <c r="E57" i="9"/>
  <c r="O55" i="9"/>
  <c r="N55" i="9"/>
  <c r="M55" i="9"/>
  <c r="L55" i="9"/>
  <c r="K55" i="9"/>
  <c r="J55" i="9"/>
  <c r="I55" i="9"/>
  <c r="S55" i="9" s="1"/>
  <c r="H55" i="9"/>
  <c r="R55" i="9" s="1"/>
  <c r="G55" i="9"/>
  <c r="F55" i="9"/>
  <c r="C55" i="9"/>
  <c r="B55" i="9"/>
  <c r="S54" i="9"/>
  <c r="R54" i="9"/>
  <c r="Q54" i="9"/>
  <c r="P54" i="9"/>
  <c r="E54" i="9"/>
  <c r="S53" i="9"/>
  <c r="R53" i="9"/>
  <c r="Q53" i="9"/>
  <c r="P53" i="9"/>
  <c r="E53" i="9"/>
  <c r="T53" i="9" s="1"/>
  <c r="T52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S45" i="9"/>
  <c r="R45" i="9"/>
  <c r="Q45" i="9"/>
  <c r="P45" i="9"/>
  <c r="E45" i="9"/>
  <c r="U45" i="9" s="1"/>
  <c r="S44" i="9"/>
  <c r="R44" i="9"/>
  <c r="Q44" i="9"/>
  <c r="P44" i="9"/>
  <c r="E44" i="9"/>
  <c r="O42" i="9"/>
  <c r="N42" i="9"/>
  <c r="M42" i="9"/>
  <c r="L42" i="9"/>
  <c r="K42" i="9"/>
  <c r="J42" i="9"/>
  <c r="I42" i="9"/>
  <c r="H42" i="9"/>
  <c r="R42" i="9" s="1"/>
  <c r="G42" i="9"/>
  <c r="F42" i="9"/>
  <c r="C42" i="9"/>
  <c r="E42" i="9" s="1"/>
  <c r="B42" i="9"/>
  <c r="S41" i="9"/>
  <c r="R41" i="9"/>
  <c r="Q41" i="9"/>
  <c r="P41" i="9"/>
  <c r="E41" i="9"/>
  <c r="S40" i="9"/>
  <c r="R40" i="9"/>
  <c r="Q40" i="9"/>
  <c r="P40" i="9"/>
  <c r="E40" i="9"/>
  <c r="T40" i="9" s="1"/>
  <c r="S39" i="9"/>
  <c r="R39" i="9"/>
  <c r="Q39" i="9"/>
  <c r="P39" i="9"/>
  <c r="E39" i="9"/>
  <c r="U39" i="9" s="1"/>
  <c r="S38" i="9"/>
  <c r="R38" i="9"/>
  <c r="Q38" i="9"/>
  <c r="U38" i="9" s="1"/>
  <c r="P38" i="9"/>
  <c r="E38" i="9"/>
  <c r="S37" i="9"/>
  <c r="R37" i="9"/>
  <c r="Q37" i="9"/>
  <c r="P37" i="9"/>
  <c r="E37" i="9"/>
  <c r="Q35" i="9"/>
  <c r="O35" i="9"/>
  <c r="N35" i="9"/>
  <c r="M35" i="9"/>
  <c r="L35" i="9"/>
  <c r="K35" i="9"/>
  <c r="J35" i="9"/>
  <c r="I35" i="9"/>
  <c r="S35" i="9" s="1"/>
  <c r="H35" i="9"/>
  <c r="G35" i="9"/>
  <c r="F35" i="9"/>
  <c r="C35" i="9"/>
  <c r="E35" i="9" s="1"/>
  <c r="B35" i="9"/>
  <c r="S34" i="9"/>
  <c r="R34" i="9"/>
  <c r="Q34" i="9"/>
  <c r="U34" i="9" s="1"/>
  <c r="P34" i="9"/>
  <c r="T34" i="9" s="1"/>
  <c r="E34" i="9"/>
  <c r="O32" i="9"/>
  <c r="N32" i="9"/>
  <c r="M32" i="9"/>
  <c r="L32" i="9"/>
  <c r="K32" i="9"/>
  <c r="J32" i="9"/>
  <c r="I32" i="9"/>
  <c r="S32" i="9" s="1"/>
  <c r="H32" i="9"/>
  <c r="R32" i="9" s="1"/>
  <c r="G32" i="9"/>
  <c r="F32" i="9"/>
  <c r="C32" i="9"/>
  <c r="B32" i="9"/>
  <c r="T31" i="9"/>
  <c r="S31" i="9"/>
  <c r="R31" i="9"/>
  <c r="Q31" i="9"/>
  <c r="P31" i="9"/>
  <c r="E31" i="9"/>
  <c r="U31" i="9" s="1"/>
  <c r="S30" i="9"/>
  <c r="R30" i="9"/>
  <c r="Q30" i="9"/>
  <c r="P30" i="9"/>
  <c r="E30" i="9"/>
  <c r="U30" i="9" s="1"/>
  <c r="S29" i="9"/>
  <c r="R29" i="9"/>
  <c r="Q29" i="9"/>
  <c r="P29" i="9"/>
  <c r="E29" i="9"/>
  <c r="S28" i="9"/>
  <c r="R28" i="9"/>
  <c r="Q28" i="9"/>
  <c r="P28" i="9"/>
  <c r="E28" i="9"/>
  <c r="T28" i="9" s="1"/>
  <c r="O26" i="9"/>
  <c r="N26" i="9"/>
  <c r="M26" i="9"/>
  <c r="L26" i="9"/>
  <c r="K26" i="9"/>
  <c r="J26" i="9"/>
  <c r="I26" i="9"/>
  <c r="S26" i="9" s="1"/>
  <c r="H26" i="9"/>
  <c r="R26" i="9" s="1"/>
  <c r="G26" i="9"/>
  <c r="F26" i="9"/>
  <c r="C26" i="9"/>
  <c r="B26" i="9"/>
  <c r="S25" i="9"/>
  <c r="R25" i="9"/>
  <c r="Q25" i="9"/>
  <c r="P25" i="9"/>
  <c r="E25" i="9"/>
  <c r="T25" i="9" s="1"/>
  <c r="S24" i="9"/>
  <c r="R24" i="9"/>
  <c r="Q24" i="9"/>
  <c r="P24" i="9"/>
  <c r="E24" i="9"/>
  <c r="S23" i="9"/>
  <c r="R23" i="9"/>
  <c r="Q23" i="9"/>
  <c r="P23" i="9"/>
  <c r="E23" i="9"/>
  <c r="S22" i="9"/>
  <c r="R22" i="9"/>
  <c r="Q22" i="9"/>
  <c r="P22" i="9"/>
  <c r="E22" i="9"/>
  <c r="U22" i="9" s="1"/>
  <c r="U21" i="9"/>
  <c r="T21" i="9"/>
  <c r="S21" i="9"/>
  <c r="R21" i="9"/>
  <c r="Q21" i="9"/>
  <c r="P21" i="9"/>
  <c r="E21" i="9"/>
  <c r="S20" i="9"/>
  <c r="R20" i="9"/>
  <c r="Q20" i="9"/>
  <c r="P20" i="9"/>
  <c r="E20" i="9"/>
  <c r="T19" i="9"/>
  <c r="S19" i="9"/>
  <c r="R19" i="9"/>
  <c r="Q19" i="9"/>
  <c r="P19" i="9"/>
  <c r="E19" i="9"/>
  <c r="U19" i="9" s="1"/>
  <c r="O17" i="9"/>
  <c r="N17" i="9"/>
  <c r="M17" i="9"/>
  <c r="L17" i="9"/>
  <c r="K17" i="9"/>
  <c r="J17" i="9"/>
  <c r="I17" i="9"/>
  <c r="S17" i="9" s="1"/>
  <c r="H17" i="9"/>
  <c r="R17" i="9" s="1"/>
  <c r="G17" i="9"/>
  <c r="F17" i="9"/>
  <c r="C17" i="9"/>
  <c r="E17" i="9" s="1"/>
  <c r="B17" i="9"/>
  <c r="S16" i="9"/>
  <c r="R16" i="9"/>
  <c r="Q16" i="9"/>
  <c r="P16" i="9"/>
  <c r="E16" i="9"/>
  <c r="U16" i="9" s="1"/>
  <c r="S15" i="9"/>
  <c r="R15" i="9"/>
  <c r="Q15" i="9"/>
  <c r="P15" i="9"/>
  <c r="E15" i="9"/>
  <c r="U14" i="9"/>
  <c r="S14" i="9"/>
  <c r="R14" i="9"/>
  <c r="Q14" i="9"/>
  <c r="P14" i="9"/>
  <c r="E14" i="9"/>
  <c r="T14" i="9" s="1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U11" i="9" s="1"/>
  <c r="T10" i="9"/>
  <c r="S10" i="9"/>
  <c r="R10" i="9"/>
  <c r="Q10" i="9"/>
  <c r="P10" i="9"/>
  <c r="E10" i="9"/>
  <c r="T9" i="9"/>
  <c r="S9" i="9"/>
  <c r="R9" i="9"/>
  <c r="Q9" i="9"/>
  <c r="P9" i="9"/>
  <c r="E9" i="9"/>
  <c r="U9" i="9" s="1"/>
  <c r="T96" i="8"/>
  <c r="S96" i="8"/>
  <c r="R96" i="8"/>
  <c r="Q96" i="8"/>
  <c r="P96" i="8"/>
  <c r="E96" i="8"/>
  <c r="U96" i="8" s="1"/>
  <c r="S95" i="8"/>
  <c r="R95" i="8"/>
  <c r="Q95" i="8"/>
  <c r="P95" i="8"/>
  <c r="E95" i="8"/>
  <c r="S94" i="8"/>
  <c r="R94" i="8"/>
  <c r="Q94" i="8"/>
  <c r="P94" i="8"/>
  <c r="E94" i="8"/>
  <c r="T94" i="8" s="1"/>
  <c r="S93" i="8"/>
  <c r="R93" i="8"/>
  <c r="Q93" i="8"/>
  <c r="P93" i="8"/>
  <c r="E93" i="8"/>
  <c r="S92" i="8"/>
  <c r="R92" i="8"/>
  <c r="Q92" i="8"/>
  <c r="P92" i="8"/>
  <c r="E92" i="8"/>
  <c r="U92" i="8" s="1"/>
  <c r="T91" i="8"/>
  <c r="S91" i="8"/>
  <c r="R91" i="8"/>
  <c r="Q91" i="8"/>
  <c r="P91" i="8"/>
  <c r="E91" i="8"/>
  <c r="U91" i="8" s="1"/>
  <c r="S90" i="8"/>
  <c r="R90" i="8"/>
  <c r="Q90" i="8"/>
  <c r="P90" i="8"/>
  <c r="E90" i="8"/>
  <c r="U89" i="8"/>
  <c r="T89" i="8"/>
  <c r="S89" i="8"/>
  <c r="R89" i="8"/>
  <c r="Q89" i="8"/>
  <c r="P89" i="8"/>
  <c r="E89" i="8"/>
  <c r="S88" i="8"/>
  <c r="R88" i="8"/>
  <c r="Q88" i="8"/>
  <c r="Q87" i="8" s="1"/>
  <c r="P88" i="8"/>
  <c r="E88" i="8"/>
  <c r="O75" i="8"/>
  <c r="N75" i="8"/>
  <c r="M75" i="8"/>
  <c r="L75" i="8"/>
  <c r="K75" i="8"/>
  <c r="J75" i="8"/>
  <c r="I75" i="8"/>
  <c r="H75" i="8"/>
  <c r="G75" i="8"/>
  <c r="F75" i="8"/>
  <c r="C75" i="8"/>
  <c r="B75" i="8"/>
  <c r="O74" i="8"/>
  <c r="N74" i="8"/>
  <c r="M74" i="8"/>
  <c r="L74" i="8"/>
  <c r="K74" i="8"/>
  <c r="J74" i="8"/>
  <c r="I74" i="8"/>
  <c r="H74" i="8"/>
  <c r="G74" i="8"/>
  <c r="F74" i="8"/>
  <c r="C74" i="8"/>
  <c r="B74" i="8"/>
  <c r="E74" i="8" s="1"/>
  <c r="O73" i="8"/>
  <c r="N73" i="8"/>
  <c r="M73" i="8"/>
  <c r="L73" i="8"/>
  <c r="K73" i="8"/>
  <c r="S73" i="8" s="1"/>
  <c r="J73" i="8"/>
  <c r="I73" i="8"/>
  <c r="H73" i="8"/>
  <c r="G73" i="8"/>
  <c r="F73" i="8"/>
  <c r="C73" i="8"/>
  <c r="B73" i="8"/>
  <c r="E73" i="8" s="1"/>
  <c r="T72" i="8"/>
  <c r="S72" i="8"/>
  <c r="R72" i="8"/>
  <c r="Q72" i="8"/>
  <c r="P72" i="8"/>
  <c r="E72" i="8"/>
  <c r="U72" i="8" s="1"/>
  <c r="S71" i="8"/>
  <c r="R71" i="8"/>
  <c r="Q71" i="8"/>
  <c r="P71" i="8"/>
  <c r="E71" i="8"/>
  <c r="T71" i="8" s="1"/>
  <c r="O69" i="8"/>
  <c r="N69" i="8"/>
  <c r="M69" i="8"/>
  <c r="L69" i="8"/>
  <c r="K69" i="8"/>
  <c r="J69" i="8"/>
  <c r="I69" i="8"/>
  <c r="H69" i="8"/>
  <c r="G69" i="8"/>
  <c r="F69" i="8"/>
  <c r="C69" i="8"/>
  <c r="B69" i="8"/>
  <c r="S68" i="8"/>
  <c r="O68" i="8"/>
  <c r="N68" i="8"/>
  <c r="M68" i="8"/>
  <c r="L68" i="8"/>
  <c r="K68" i="8"/>
  <c r="J68" i="8"/>
  <c r="I68" i="8"/>
  <c r="H68" i="8"/>
  <c r="R68" i="8" s="1"/>
  <c r="G68" i="8"/>
  <c r="F68" i="8"/>
  <c r="C68" i="8"/>
  <c r="B68" i="8"/>
  <c r="S67" i="8"/>
  <c r="R67" i="8"/>
  <c r="Q67" i="8"/>
  <c r="P67" i="8"/>
  <c r="E67" i="8"/>
  <c r="U66" i="8"/>
  <c r="T66" i="8"/>
  <c r="S66" i="8"/>
  <c r="R66" i="8"/>
  <c r="Q66" i="8"/>
  <c r="P66" i="8"/>
  <c r="E66" i="8"/>
  <c r="S65" i="8"/>
  <c r="R65" i="8"/>
  <c r="Q65" i="8"/>
  <c r="P65" i="8"/>
  <c r="E65" i="8"/>
  <c r="U65" i="8" s="1"/>
  <c r="S64" i="8"/>
  <c r="R64" i="8"/>
  <c r="Q64" i="8"/>
  <c r="P64" i="8"/>
  <c r="E64" i="8"/>
  <c r="S63" i="8"/>
  <c r="R63" i="8"/>
  <c r="Q63" i="8"/>
  <c r="P63" i="8"/>
  <c r="E63" i="8"/>
  <c r="O61" i="8"/>
  <c r="N61" i="8"/>
  <c r="M61" i="8"/>
  <c r="L61" i="8"/>
  <c r="K61" i="8"/>
  <c r="J61" i="8"/>
  <c r="I61" i="8"/>
  <c r="H61" i="8"/>
  <c r="R61" i="8" s="1"/>
  <c r="C61" i="8"/>
  <c r="B61" i="8"/>
  <c r="E61" i="8" s="1"/>
  <c r="U60" i="8"/>
  <c r="S60" i="8"/>
  <c r="R60" i="8"/>
  <c r="Q60" i="8"/>
  <c r="P60" i="8"/>
  <c r="E60" i="8"/>
  <c r="T60" i="8" s="1"/>
  <c r="S59" i="8"/>
  <c r="R59" i="8"/>
  <c r="Q59" i="8"/>
  <c r="P59" i="8"/>
  <c r="E59" i="8"/>
  <c r="U59" i="8" s="1"/>
  <c r="U58" i="8"/>
  <c r="T58" i="8"/>
  <c r="S58" i="8"/>
  <c r="R58" i="8"/>
  <c r="Q58" i="8"/>
  <c r="P58" i="8"/>
  <c r="E58" i="8"/>
  <c r="S57" i="8"/>
  <c r="R57" i="8"/>
  <c r="Q57" i="8"/>
  <c r="P57" i="8"/>
  <c r="E57" i="8"/>
  <c r="O55" i="8"/>
  <c r="N55" i="8"/>
  <c r="M55" i="8"/>
  <c r="L55" i="8"/>
  <c r="K55" i="8"/>
  <c r="J55" i="8"/>
  <c r="I55" i="8"/>
  <c r="S55" i="8" s="1"/>
  <c r="H55" i="8"/>
  <c r="R55" i="8" s="1"/>
  <c r="G55" i="8"/>
  <c r="F55" i="8"/>
  <c r="C55" i="8"/>
  <c r="B55" i="8"/>
  <c r="E55" i="8" s="1"/>
  <c r="U54" i="8"/>
  <c r="S54" i="8"/>
  <c r="R54" i="8"/>
  <c r="Q54" i="8"/>
  <c r="P54" i="8"/>
  <c r="E54" i="8"/>
  <c r="T54" i="8" s="1"/>
  <c r="S53" i="8"/>
  <c r="R53" i="8"/>
  <c r="Q53" i="8"/>
  <c r="P53" i="8"/>
  <c r="E53" i="8"/>
  <c r="S52" i="8"/>
  <c r="R52" i="8"/>
  <c r="Q52" i="8"/>
  <c r="P52" i="8"/>
  <c r="E52" i="8"/>
  <c r="U51" i="8"/>
  <c r="S51" i="8"/>
  <c r="R51" i="8"/>
  <c r="Q51" i="8"/>
  <c r="P51" i="8"/>
  <c r="E51" i="8"/>
  <c r="T51" i="8" s="1"/>
  <c r="T50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U48" i="8" s="1"/>
  <c r="U47" i="8"/>
  <c r="T47" i="8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T45" i="8" s="1"/>
  <c r="S44" i="8"/>
  <c r="R44" i="8"/>
  <c r="Q44" i="8"/>
  <c r="P44" i="8"/>
  <c r="E44" i="8"/>
  <c r="O42" i="8"/>
  <c r="N42" i="8"/>
  <c r="M42" i="8"/>
  <c r="L42" i="8"/>
  <c r="K42" i="8"/>
  <c r="J42" i="8"/>
  <c r="I42" i="8"/>
  <c r="S42" i="8" s="1"/>
  <c r="H42" i="8"/>
  <c r="R42" i="8" s="1"/>
  <c r="G42" i="8"/>
  <c r="F42" i="8"/>
  <c r="E42" i="8"/>
  <c r="C42" i="8"/>
  <c r="B42" i="8"/>
  <c r="S41" i="8"/>
  <c r="R41" i="8"/>
  <c r="Q41" i="8"/>
  <c r="P41" i="8"/>
  <c r="E41" i="8"/>
  <c r="S40" i="8"/>
  <c r="R40" i="8"/>
  <c r="Q40" i="8"/>
  <c r="P40" i="8"/>
  <c r="E40" i="8"/>
  <c r="T40" i="8" s="1"/>
  <c r="S39" i="8"/>
  <c r="R39" i="8"/>
  <c r="Q39" i="8"/>
  <c r="P39" i="8"/>
  <c r="E39" i="8"/>
  <c r="S38" i="8"/>
  <c r="R38" i="8"/>
  <c r="Q38" i="8"/>
  <c r="P38" i="8"/>
  <c r="E38" i="8"/>
  <c r="U38" i="8" s="1"/>
  <c r="S37" i="8"/>
  <c r="R37" i="8"/>
  <c r="Q37" i="8"/>
  <c r="P37" i="8"/>
  <c r="E37" i="8"/>
  <c r="S35" i="8"/>
  <c r="O35" i="8"/>
  <c r="N35" i="8"/>
  <c r="M35" i="8"/>
  <c r="L35" i="8"/>
  <c r="K35" i="8"/>
  <c r="J35" i="8"/>
  <c r="I35" i="8"/>
  <c r="H35" i="8"/>
  <c r="G35" i="8"/>
  <c r="F35" i="8"/>
  <c r="C35" i="8"/>
  <c r="B35" i="8"/>
  <c r="E35" i="8" s="1"/>
  <c r="T34" i="8"/>
  <c r="S34" i="8"/>
  <c r="R34" i="8"/>
  <c r="Q34" i="8"/>
  <c r="P34" i="8"/>
  <c r="E34" i="8"/>
  <c r="O32" i="8"/>
  <c r="N32" i="8"/>
  <c r="M32" i="8"/>
  <c r="L32" i="8"/>
  <c r="K32" i="8"/>
  <c r="J32" i="8"/>
  <c r="I32" i="8"/>
  <c r="H32" i="8"/>
  <c r="G32" i="8"/>
  <c r="F32" i="8"/>
  <c r="C32" i="8"/>
  <c r="B32" i="8"/>
  <c r="U31" i="8"/>
  <c r="S31" i="8"/>
  <c r="R31" i="8"/>
  <c r="Q31" i="8"/>
  <c r="P31" i="8"/>
  <c r="E31" i="8"/>
  <c r="T31" i="8" s="1"/>
  <c r="U30" i="8"/>
  <c r="T30" i="8"/>
  <c r="S30" i="8"/>
  <c r="R30" i="8"/>
  <c r="Q30" i="8"/>
  <c r="P30" i="8"/>
  <c r="E30" i="8"/>
  <c r="U29" i="8"/>
  <c r="T29" i="8"/>
  <c r="S29" i="8"/>
  <c r="R29" i="8"/>
  <c r="Q29" i="8"/>
  <c r="P29" i="8"/>
  <c r="E29" i="8"/>
  <c r="S28" i="8"/>
  <c r="R28" i="8"/>
  <c r="Q28" i="8"/>
  <c r="P28" i="8"/>
  <c r="E28" i="8"/>
  <c r="O26" i="8"/>
  <c r="N26" i="8"/>
  <c r="M26" i="8"/>
  <c r="L26" i="8"/>
  <c r="K26" i="8"/>
  <c r="J26" i="8"/>
  <c r="I26" i="8"/>
  <c r="H26" i="8"/>
  <c r="R26" i="8" s="1"/>
  <c r="G26" i="8"/>
  <c r="F26" i="8"/>
  <c r="C26" i="8"/>
  <c r="E26" i="8" s="1"/>
  <c r="B26" i="8"/>
  <c r="S25" i="8"/>
  <c r="R25" i="8"/>
  <c r="Q25" i="8"/>
  <c r="P25" i="8"/>
  <c r="E25" i="8"/>
  <c r="U25" i="8" s="1"/>
  <c r="S24" i="8"/>
  <c r="R24" i="8"/>
  <c r="Q24" i="8"/>
  <c r="P24" i="8"/>
  <c r="E24" i="8"/>
  <c r="U23" i="8"/>
  <c r="S23" i="8"/>
  <c r="R23" i="8"/>
  <c r="Q23" i="8"/>
  <c r="P23" i="8"/>
  <c r="E23" i="8"/>
  <c r="T23" i="8" s="1"/>
  <c r="S22" i="8"/>
  <c r="R22" i="8"/>
  <c r="Q22" i="8"/>
  <c r="P22" i="8"/>
  <c r="E22" i="8"/>
  <c r="S21" i="8"/>
  <c r="R21" i="8"/>
  <c r="Q21" i="8"/>
  <c r="P21" i="8"/>
  <c r="E21" i="8"/>
  <c r="U21" i="8" s="1"/>
  <c r="S20" i="8"/>
  <c r="R20" i="8"/>
  <c r="Q20" i="8"/>
  <c r="P20" i="8"/>
  <c r="E20" i="8"/>
  <c r="U19" i="8"/>
  <c r="T19" i="8"/>
  <c r="S19" i="8"/>
  <c r="R19" i="8"/>
  <c r="Q19" i="8"/>
  <c r="P19" i="8"/>
  <c r="E19" i="8"/>
  <c r="O17" i="8"/>
  <c r="N17" i="8"/>
  <c r="M17" i="8"/>
  <c r="L17" i="8"/>
  <c r="K17" i="8"/>
  <c r="J17" i="8"/>
  <c r="R17" i="8" s="1"/>
  <c r="I17" i="8"/>
  <c r="H17" i="8"/>
  <c r="G17" i="8"/>
  <c r="F17" i="8"/>
  <c r="C17" i="8"/>
  <c r="B17" i="8"/>
  <c r="E17" i="8" s="1"/>
  <c r="S16" i="8"/>
  <c r="R16" i="8"/>
  <c r="Q16" i="8"/>
  <c r="P16" i="8"/>
  <c r="E16" i="8"/>
  <c r="U15" i="8"/>
  <c r="T15" i="8"/>
  <c r="S15" i="8"/>
  <c r="R15" i="8"/>
  <c r="Q15" i="8"/>
  <c r="P15" i="8"/>
  <c r="E15" i="8"/>
  <c r="T14" i="8"/>
  <c r="S14" i="8"/>
  <c r="R14" i="8"/>
  <c r="Q14" i="8"/>
  <c r="P14" i="8"/>
  <c r="E14" i="8"/>
  <c r="U14" i="8" s="1"/>
  <c r="S13" i="8"/>
  <c r="R13" i="8"/>
  <c r="Q13" i="8"/>
  <c r="P13" i="8"/>
  <c r="E13" i="8"/>
  <c r="S12" i="8"/>
  <c r="R12" i="8"/>
  <c r="Q12" i="8"/>
  <c r="P12" i="8"/>
  <c r="E12" i="8"/>
  <c r="T12" i="8" s="1"/>
  <c r="U11" i="8"/>
  <c r="T11" i="8"/>
  <c r="S11" i="8"/>
  <c r="R11" i="8"/>
  <c r="Q11" i="8"/>
  <c r="P11" i="8"/>
  <c r="E11" i="8"/>
  <c r="U10" i="8"/>
  <c r="S10" i="8"/>
  <c r="R10" i="8"/>
  <c r="Q10" i="8"/>
  <c r="P10" i="8"/>
  <c r="T10" i="8" s="1"/>
  <c r="E10" i="8"/>
  <c r="S9" i="8"/>
  <c r="R9" i="8"/>
  <c r="Q9" i="8"/>
  <c r="P9" i="8"/>
  <c r="E9" i="8"/>
  <c r="S96" i="7"/>
  <c r="R96" i="7"/>
  <c r="Q96" i="7"/>
  <c r="P96" i="7"/>
  <c r="E96" i="7"/>
  <c r="U96" i="7" s="1"/>
  <c r="U95" i="7"/>
  <c r="T95" i="7"/>
  <c r="S95" i="7"/>
  <c r="R95" i="7"/>
  <c r="Q95" i="7"/>
  <c r="P95" i="7"/>
  <c r="E95" i="7"/>
  <c r="S94" i="7"/>
  <c r="R94" i="7"/>
  <c r="Q94" i="7"/>
  <c r="P94" i="7"/>
  <c r="E94" i="7"/>
  <c r="U94" i="7" s="1"/>
  <c r="S93" i="7"/>
  <c r="R93" i="7"/>
  <c r="Q93" i="7"/>
  <c r="P93" i="7"/>
  <c r="E93" i="7"/>
  <c r="S92" i="7"/>
  <c r="R92" i="7"/>
  <c r="Q92" i="7"/>
  <c r="P92" i="7"/>
  <c r="E92" i="7"/>
  <c r="T92" i="7" s="1"/>
  <c r="S91" i="7"/>
  <c r="R91" i="7"/>
  <c r="Q91" i="7"/>
  <c r="P91" i="7"/>
  <c r="E91" i="7"/>
  <c r="U91" i="7" s="1"/>
  <c r="S90" i="7"/>
  <c r="R90" i="7"/>
  <c r="Q90" i="7"/>
  <c r="P90" i="7"/>
  <c r="E90" i="7"/>
  <c r="S89" i="7"/>
  <c r="R89" i="7"/>
  <c r="Q89" i="7"/>
  <c r="P89" i="7"/>
  <c r="E89" i="7"/>
  <c r="S88" i="7"/>
  <c r="R88" i="7"/>
  <c r="Q88" i="7"/>
  <c r="P88" i="7"/>
  <c r="E88" i="7"/>
  <c r="U88" i="7" s="1"/>
  <c r="O75" i="7"/>
  <c r="N75" i="7"/>
  <c r="M75" i="7"/>
  <c r="L75" i="7"/>
  <c r="K75" i="7"/>
  <c r="J75" i="7"/>
  <c r="I75" i="7"/>
  <c r="H75" i="7"/>
  <c r="G75" i="7"/>
  <c r="F75" i="7"/>
  <c r="C75" i="7"/>
  <c r="B75" i="7"/>
  <c r="O74" i="7"/>
  <c r="N74" i="7"/>
  <c r="M74" i="7"/>
  <c r="L74" i="7"/>
  <c r="K74" i="7"/>
  <c r="J74" i="7"/>
  <c r="I74" i="7"/>
  <c r="S74" i="7" s="1"/>
  <c r="H74" i="7"/>
  <c r="G74" i="7"/>
  <c r="F74" i="7"/>
  <c r="C74" i="7"/>
  <c r="B74" i="7"/>
  <c r="E74" i="7" s="1"/>
  <c r="O73" i="7"/>
  <c r="N73" i="7"/>
  <c r="M73" i="7"/>
  <c r="L73" i="7"/>
  <c r="K73" i="7"/>
  <c r="J73" i="7"/>
  <c r="I73" i="7"/>
  <c r="S73" i="7" s="1"/>
  <c r="H73" i="7"/>
  <c r="G73" i="7"/>
  <c r="F73" i="7"/>
  <c r="C73" i="7"/>
  <c r="B73" i="7"/>
  <c r="E73" i="7" s="1"/>
  <c r="S72" i="7"/>
  <c r="R72" i="7"/>
  <c r="Q72" i="7"/>
  <c r="P72" i="7"/>
  <c r="E72" i="7"/>
  <c r="U72" i="7" s="1"/>
  <c r="U71" i="7"/>
  <c r="T71" i="7"/>
  <c r="S71" i="7"/>
  <c r="R71" i="7"/>
  <c r="Q71" i="7"/>
  <c r="P71" i="7"/>
  <c r="E71" i="7"/>
  <c r="O69" i="7"/>
  <c r="N69" i="7"/>
  <c r="M69" i="7"/>
  <c r="L69" i="7"/>
  <c r="K69" i="7"/>
  <c r="J69" i="7"/>
  <c r="I69" i="7"/>
  <c r="H69" i="7"/>
  <c r="G69" i="7"/>
  <c r="F69" i="7"/>
  <c r="C69" i="7"/>
  <c r="B69" i="7"/>
  <c r="O68" i="7"/>
  <c r="N68" i="7"/>
  <c r="M68" i="7"/>
  <c r="L68" i="7"/>
  <c r="K68" i="7"/>
  <c r="J68" i="7"/>
  <c r="I68" i="7"/>
  <c r="H68" i="7"/>
  <c r="R68" i="7" s="1"/>
  <c r="G68" i="7"/>
  <c r="F68" i="7"/>
  <c r="C68" i="7"/>
  <c r="B68" i="7"/>
  <c r="E68" i="7" s="1"/>
  <c r="S67" i="7"/>
  <c r="R67" i="7"/>
  <c r="Q67" i="7"/>
  <c r="P67" i="7"/>
  <c r="E67" i="7"/>
  <c r="S66" i="7"/>
  <c r="R66" i="7"/>
  <c r="Q66" i="7"/>
  <c r="P66" i="7"/>
  <c r="E66" i="7"/>
  <c r="U66" i="7" s="1"/>
  <c r="S65" i="7"/>
  <c r="R65" i="7"/>
  <c r="Q65" i="7"/>
  <c r="P65" i="7"/>
  <c r="E65" i="7"/>
  <c r="U65" i="7" s="1"/>
  <c r="S64" i="7"/>
  <c r="R64" i="7"/>
  <c r="Q64" i="7"/>
  <c r="P64" i="7"/>
  <c r="E64" i="7"/>
  <c r="S63" i="7"/>
  <c r="R63" i="7"/>
  <c r="Q63" i="7"/>
  <c r="P63" i="7"/>
  <c r="E63" i="7"/>
  <c r="O61" i="7"/>
  <c r="N61" i="7"/>
  <c r="M61" i="7"/>
  <c r="L61" i="7"/>
  <c r="K61" i="7"/>
  <c r="J61" i="7"/>
  <c r="I61" i="7"/>
  <c r="S61" i="7" s="1"/>
  <c r="H61" i="7"/>
  <c r="R61" i="7" s="1"/>
  <c r="C61" i="7"/>
  <c r="B61" i="7"/>
  <c r="S60" i="7"/>
  <c r="R60" i="7"/>
  <c r="Q60" i="7"/>
  <c r="P60" i="7"/>
  <c r="E60" i="7"/>
  <c r="T60" i="7" s="1"/>
  <c r="S59" i="7"/>
  <c r="R59" i="7"/>
  <c r="Q59" i="7"/>
  <c r="P59" i="7"/>
  <c r="E59" i="7"/>
  <c r="U59" i="7" s="1"/>
  <c r="S58" i="7"/>
  <c r="R58" i="7"/>
  <c r="Q58" i="7"/>
  <c r="P58" i="7"/>
  <c r="E58" i="7"/>
  <c r="U58" i="7" s="1"/>
  <c r="S57" i="7"/>
  <c r="R57" i="7"/>
  <c r="Q57" i="7"/>
  <c r="P57" i="7"/>
  <c r="E57" i="7"/>
  <c r="T57" i="7" s="1"/>
  <c r="O55" i="7"/>
  <c r="N55" i="7"/>
  <c r="M55" i="7"/>
  <c r="L55" i="7"/>
  <c r="K55" i="7"/>
  <c r="J55" i="7"/>
  <c r="I55" i="7"/>
  <c r="H55" i="7"/>
  <c r="G55" i="7"/>
  <c r="F55" i="7"/>
  <c r="C55" i="7"/>
  <c r="B55" i="7"/>
  <c r="S54" i="7"/>
  <c r="R54" i="7"/>
  <c r="Q54" i="7"/>
  <c r="P54" i="7"/>
  <c r="E54" i="7"/>
  <c r="U53" i="7"/>
  <c r="T53" i="7"/>
  <c r="S53" i="7"/>
  <c r="R53" i="7"/>
  <c r="Q53" i="7"/>
  <c r="P53" i="7"/>
  <c r="E53" i="7"/>
  <c r="T52" i="7"/>
  <c r="S52" i="7"/>
  <c r="R52" i="7"/>
  <c r="Q52" i="7"/>
  <c r="P52" i="7"/>
  <c r="E52" i="7"/>
  <c r="U52" i="7" s="1"/>
  <c r="S51" i="7"/>
  <c r="R51" i="7"/>
  <c r="Q51" i="7"/>
  <c r="P51" i="7"/>
  <c r="E51" i="7"/>
  <c r="U51" i="7" s="1"/>
  <c r="S50" i="7"/>
  <c r="R50" i="7"/>
  <c r="Q50" i="7"/>
  <c r="P50" i="7"/>
  <c r="E50" i="7"/>
  <c r="S49" i="7"/>
  <c r="R49" i="7"/>
  <c r="Q49" i="7"/>
  <c r="P49" i="7"/>
  <c r="E49" i="7"/>
  <c r="T49" i="7" s="1"/>
  <c r="U48" i="7"/>
  <c r="T48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U45" i="7"/>
  <c r="S45" i="7"/>
  <c r="R45" i="7"/>
  <c r="Q45" i="7"/>
  <c r="P45" i="7"/>
  <c r="E45" i="7"/>
  <c r="T45" i="7" s="1"/>
  <c r="S44" i="7"/>
  <c r="R44" i="7"/>
  <c r="Q44" i="7"/>
  <c r="P44" i="7"/>
  <c r="E44" i="7"/>
  <c r="U44" i="7" s="1"/>
  <c r="O42" i="7"/>
  <c r="N42" i="7"/>
  <c r="M42" i="7"/>
  <c r="L42" i="7"/>
  <c r="K42" i="7"/>
  <c r="J42" i="7"/>
  <c r="I42" i="7"/>
  <c r="S42" i="7" s="1"/>
  <c r="H42" i="7"/>
  <c r="P42" i="7" s="1"/>
  <c r="G42" i="7"/>
  <c r="F42" i="7"/>
  <c r="E42" i="7"/>
  <c r="C42" i="7"/>
  <c r="B42" i="7"/>
  <c r="U41" i="7"/>
  <c r="T41" i="7"/>
  <c r="S41" i="7"/>
  <c r="R41" i="7"/>
  <c r="Q41" i="7"/>
  <c r="P41" i="7"/>
  <c r="E41" i="7"/>
  <c r="S40" i="7"/>
  <c r="R40" i="7"/>
  <c r="Q40" i="7"/>
  <c r="P40" i="7"/>
  <c r="E40" i="7"/>
  <c r="U40" i="7" s="1"/>
  <c r="S39" i="7"/>
  <c r="R39" i="7"/>
  <c r="Q39" i="7"/>
  <c r="P39" i="7"/>
  <c r="E39" i="7"/>
  <c r="S38" i="7"/>
  <c r="R38" i="7"/>
  <c r="Q38" i="7"/>
  <c r="P38" i="7"/>
  <c r="E38" i="7"/>
  <c r="T38" i="7" s="1"/>
  <c r="S37" i="7"/>
  <c r="R37" i="7"/>
  <c r="Q37" i="7"/>
  <c r="P37" i="7"/>
  <c r="E37" i="7"/>
  <c r="U37" i="7" s="1"/>
  <c r="S35" i="7"/>
  <c r="O35" i="7"/>
  <c r="N35" i="7"/>
  <c r="M35" i="7"/>
  <c r="L35" i="7"/>
  <c r="K35" i="7"/>
  <c r="J35" i="7"/>
  <c r="R35" i="7" s="1"/>
  <c r="I35" i="7"/>
  <c r="H35" i="7"/>
  <c r="G35" i="7"/>
  <c r="F35" i="7"/>
  <c r="C35" i="7"/>
  <c r="B35" i="7"/>
  <c r="E35" i="7" s="1"/>
  <c r="U34" i="7"/>
  <c r="S34" i="7"/>
  <c r="R34" i="7"/>
  <c r="Q34" i="7"/>
  <c r="P34" i="7"/>
  <c r="E34" i="7"/>
  <c r="O32" i="7"/>
  <c r="N32" i="7"/>
  <c r="M32" i="7"/>
  <c r="L32" i="7"/>
  <c r="K32" i="7"/>
  <c r="J32" i="7"/>
  <c r="I32" i="7"/>
  <c r="H32" i="7"/>
  <c r="G32" i="7"/>
  <c r="F32" i="7"/>
  <c r="C32" i="7"/>
  <c r="B32" i="7"/>
  <c r="S31" i="7"/>
  <c r="R31" i="7"/>
  <c r="Q31" i="7"/>
  <c r="P31" i="7"/>
  <c r="E31" i="7"/>
  <c r="U31" i="7" s="1"/>
  <c r="S30" i="7"/>
  <c r="R30" i="7"/>
  <c r="Q30" i="7"/>
  <c r="P30" i="7"/>
  <c r="E30" i="7"/>
  <c r="U30" i="7" s="1"/>
  <c r="U29" i="7"/>
  <c r="T29" i="7"/>
  <c r="S29" i="7"/>
  <c r="R29" i="7"/>
  <c r="Q29" i="7"/>
  <c r="P29" i="7"/>
  <c r="E29" i="7"/>
  <c r="S28" i="7"/>
  <c r="R28" i="7"/>
  <c r="Q28" i="7"/>
  <c r="P28" i="7"/>
  <c r="E28" i="7"/>
  <c r="U28" i="7" s="1"/>
  <c r="O26" i="7"/>
  <c r="N26" i="7"/>
  <c r="M26" i="7"/>
  <c r="L26" i="7"/>
  <c r="K26" i="7"/>
  <c r="J26" i="7"/>
  <c r="I26" i="7"/>
  <c r="S26" i="7" s="1"/>
  <c r="H26" i="7"/>
  <c r="R26" i="7" s="1"/>
  <c r="G26" i="7"/>
  <c r="F26" i="7"/>
  <c r="C26" i="7"/>
  <c r="B26" i="7"/>
  <c r="T25" i="7"/>
  <c r="S25" i="7"/>
  <c r="R25" i="7"/>
  <c r="Q25" i="7"/>
  <c r="P25" i="7"/>
  <c r="E25" i="7"/>
  <c r="U25" i="7" s="1"/>
  <c r="S24" i="7"/>
  <c r="R24" i="7"/>
  <c r="Q24" i="7"/>
  <c r="P24" i="7"/>
  <c r="E24" i="7"/>
  <c r="U24" i="7" s="1"/>
  <c r="S23" i="7"/>
  <c r="R23" i="7"/>
  <c r="Q23" i="7"/>
  <c r="P23" i="7"/>
  <c r="E23" i="7"/>
  <c r="U23" i="7" s="1"/>
  <c r="S22" i="7"/>
  <c r="R22" i="7"/>
  <c r="Q22" i="7"/>
  <c r="P22" i="7"/>
  <c r="E22" i="7"/>
  <c r="T22" i="7" s="1"/>
  <c r="U21" i="7"/>
  <c r="S21" i="7"/>
  <c r="R21" i="7"/>
  <c r="Q21" i="7"/>
  <c r="P21" i="7"/>
  <c r="E21" i="7"/>
  <c r="T21" i="7" s="1"/>
  <c r="S20" i="7"/>
  <c r="R20" i="7"/>
  <c r="Q20" i="7"/>
  <c r="P20" i="7"/>
  <c r="E20" i="7"/>
  <c r="U20" i="7" s="1"/>
  <c r="S19" i="7"/>
  <c r="R19" i="7"/>
  <c r="Q19" i="7"/>
  <c r="P19" i="7"/>
  <c r="E19" i="7"/>
  <c r="U19" i="7" s="1"/>
  <c r="S17" i="7"/>
  <c r="O17" i="7"/>
  <c r="N17" i="7"/>
  <c r="M17" i="7"/>
  <c r="L17" i="7"/>
  <c r="K17" i="7"/>
  <c r="J17" i="7"/>
  <c r="I17" i="7"/>
  <c r="H17" i="7"/>
  <c r="G17" i="7"/>
  <c r="F17" i="7"/>
  <c r="C17" i="7"/>
  <c r="B17" i="7"/>
  <c r="E17" i="7" s="1"/>
  <c r="S16" i="7"/>
  <c r="R16" i="7"/>
  <c r="Q16" i="7"/>
  <c r="P16" i="7"/>
  <c r="E16" i="7"/>
  <c r="U16" i="7" s="1"/>
  <c r="S15" i="7"/>
  <c r="R15" i="7"/>
  <c r="Q15" i="7"/>
  <c r="P15" i="7"/>
  <c r="E15" i="7"/>
  <c r="U15" i="7" s="1"/>
  <c r="T14" i="7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T11" i="7" s="1"/>
  <c r="U10" i="7"/>
  <c r="S10" i="7"/>
  <c r="R10" i="7"/>
  <c r="Q10" i="7"/>
  <c r="P10" i="7"/>
  <c r="E10" i="7"/>
  <c r="T10" i="7" s="1"/>
  <c r="S9" i="7"/>
  <c r="R9" i="7"/>
  <c r="Q9" i="7"/>
  <c r="P9" i="7"/>
  <c r="E9" i="7"/>
  <c r="U9" i="7" s="1"/>
  <c r="T96" i="6"/>
  <c r="S96" i="6"/>
  <c r="R96" i="6"/>
  <c r="Q96" i="6"/>
  <c r="P96" i="6"/>
  <c r="E96" i="6"/>
  <c r="U96" i="6" s="1"/>
  <c r="U95" i="6"/>
  <c r="T95" i="6"/>
  <c r="S95" i="6"/>
  <c r="R95" i="6"/>
  <c r="Q95" i="6"/>
  <c r="P95" i="6"/>
  <c r="E95" i="6"/>
  <c r="S94" i="6"/>
  <c r="R94" i="6"/>
  <c r="Q94" i="6"/>
  <c r="P94" i="6"/>
  <c r="E94" i="6"/>
  <c r="S93" i="6"/>
  <c r="R93" i="6"/>
  <c r="Q93" i="6"/>
  <c r="P93" i="6"/>
  <c r="E93" i="6"/>
  <c r="U93" i="6" s="1"/>
  <c r="S92" i="6"/>
  <c r="R92" i="6"/>
  <c r="Q92" i="6"/>
  <c r="P92" i="6"/>
  <c r="E92" i="6"/>
  <c r="U92" i="6" s="1"/>
  <c r="S91" i="6"/>
  <c r="R91" i="6"/>
  <c r="Q91" i="6"/>
  <c r="P91" i="6"/>
  <c r="E91" i="6"/>
  <c r="T91" i="6" s="1"/>
  <c r="S90" i="6"/>
  <c r="R90" i="6"/>
  <c r="Q90" i="6"/>
  <c r="P90" i="6"/>
  <c r="E90" i="6"/>
  <c r="S89" i="6"/>
  <c r="R89" i="6"/>
  <c r="Q89" i="6"/>
  <c r="P89" i="6"/>
  <c r="E89" i="6"/>
  <c r="U89" i="6" s="1"/>
  <c r="S88" i="6"/>
  <c r="R88" i="6"/>
  <c r="Q88" i="6"/>
  <c r="P88" i="6"/>
  <c r="E88" i="6"/>
  <c r="T88" i="6" s="1"/>
  <c r="O75" i="6"/>
  <c r="N75" i="6"/>
  <c r="M75" i="6"/>
  <c r="L75" i="6"/>
  <c r="K75" i="6"/>
  <c r="J75" i="6"/>
  <c r="I75" i="6"/>
  <c r="H75" i="6"/>
  <c r="G75" i="6"/>
  <c r="F75" i="6"/>
  <c r="C75" i="6"/>
  <c r="B75" i="6"/>
  <c r="O74" i="6"/>
  <c r="N74" i="6"/>
  <c r="M74" i="6"/>
  <c r="L74" i="6"/>
  <c r="K74" i="6"/>
  <c r="J74" i="6"/>
  <c r="I74" i="6"/>
  <c r="S74" i="6" s="1"/>
  <c r="H74" i="6"/>
  <c r="R74" i="6" s="1"/>
  <c r="G74" i="6"/>
  <c r="F74" i="6"/>
  <c r="C74" i="6"/>
  <c r="B74" i="6"/>
  <c r="O73" i="6"/>
  <c r="N73" i="6"/>
  <c r="M73" i="6"/>
  <c r="L73" i="6"/>
  <c r="K73" i="6"/>
  <c r="J73" i="6"/>
  <c r="I73" i="6"/>
  <c r="H73" i="6"/>
  <c r="P73" i="6" s="1"/>
  <c r="G73" i="6"/>
  <c r="F73" i="6"/>
  <c r="C73" i="6"/>
  <c r="B73" i="6"/>
  <c r="E73" i="6" s="1"/>
  <c r="S72" i="6"/>
  <c r="R72" i="6"/>
  <c r="Q72" i="6"/>
  <c r="P72" i="6"/>
  <c r="E72" i="6"/>
  <c r="U72" i="6" s="1"/>
  <c r="S71" i="6"/>
  <c r="R71" i="6"/>
  <c r="Q71" i="6"/>
  <c r="P71" i="6"/>
  <c r="E71" i="6"/>
  <c r="O69" i="6"/>
  <c r="N69" i="6"/>
  <c r="M69" i="6"/>
  <c r="L69" i="6"/>
  <c r="K69" i="6"/>
  <c r="J69" i="6"/>
  <c r="I69" i="6"/>
  <c r="H69" i="6"/>
  <c r="G69" i="6"/>
  <c r="F69" i="6"/>
  <c r="C69" i="6"/>
  <c r="B69" i="6"/>
  <c r="O68" i="6"/>
  <c r="N68" i="6"/>
  <c r="M68" i="6"/>
  <c r="L68" i="6"/>
  <c r="K68" i="6"/>
  <c r="J68" i="6"/>
  <c r="I68" i="6"/>
  <c r="S68" i="6" s="1"/>
  <c r="H68" i="6"/>
  <c r="G68" i="6"/>
  <c r="F68" i="6"/>
  <c r="C68" i="6"/>
  <c r="B68" i="6"/>
  <c r="S67" i="6"/>
  <c r="R67" i="6"/>
  <c r="Q67" i="6"/>
  <c r="P67" i="6"/>
  <c r="E67" i="6"/>
  <c r="T67" i="6" s="1"/>
  <c r="S66" i="6"/>
  <c r="R66" i="6"/>
  <c r="Q66" i="6"/>
  <c r="P66" i="6"/>
  <c r="E66" i="6"/>
  <c r="U66" i="6" s="1"/>
  <c r="S65" i="6"/>
  <c r="R65" i="6"/>
  <c r="Q65" i="6"/>
  <c r="P65" i="6"/>
  <c r="E65" i="6"/>
  <c r="U65" i="6" s="1"/>
  <c r="T64" i="6"/>
  <c r="S64" i="6"/>
  <c r="R64" i="6"/>
  <c r="Q64" i="6"/>
  <c r="P64" i="6"/>
  <c r="E64" i="6"/>
  <c r="U64" i="6" s="1"/>
  <c r="S63" i="6"/>
  <c r="R63" i="6"/>
  <c r="Q63" i="6"/>
  <c r="P63" i="6"/>
  <c r="E63" i="6"/>
  <c r="O61" i="6"/>
  <c r="N61" i="6"/>
  <c r="M61" i="6"/>
  <c r="L61" i="6"/>
  <c r="K61" i="6"/>
  <c r="J61" i="6"/>
  <c r="I61" i="6"/>
  <c r="S61" i="6" s="1"/>
  <c r="H61" i="6"/>
  <c r="R61" i="6" s="1"/>
  <c r="C61" i="6"/>
  <c r="B61" i="6"/>
  <c r="S60" i="6"/>
  <c r="R60" i="6"/>
  <c r="Q60" i="6"/>
  <c r="P60" i="6"/>
  <c r="E60" i="6"/>
  <c r="U60" i="6" s="1"/>
  <c r="U59" i="6"/>
  <c r="S59" i="6"/>
  <c r="R59" i="6"/>
  <c r="Q59" i="6"/>
  <c r="P59" i="6"/>
  <c r="E59" i="6"/>
  <c r="T59" i="6" s="1"/>
  <c r="S58" i="6"/>
  <c r="R58" i="6"/>
  <c r="Q58" i="6"/>
  <c r="P58" i="6"/>
  <c r="E58" i="6"/>
  <c r="S57" i="6"/>
  <c r="R57" i="6"/>
  <c r="Q57" i="6"/>
  <c r="P57" i="6"/>
  <c r="E57" i="6"/>
  <c r="O55" i="6"/>
  <c r="N55" i="6"/>
  <c r="M55" i="6"/>
  <c r="L55" i="6"/>
  <c r="K55" i="6"/>
  <c r="J55" i="6"/>
  <c r="I55" i="6"/>
  <c r="H55" i="6"/>
  <c r="G55" i="6"/>
  <c r="F55" i="6"/>
  <c r="C55" i="6"/>
  <c r="B55" i="6"/>
  <c r="S54" i="6"/>
  <c r="R54" i="6"/>
  <c r="Q54" i="6"/>
  <c r="P54" i="6"/>
  <c r="E54" i="6"/>
  <c r="S53" i="6"/>
  <c r="R53" i="6"/>
  <c r="Q53" i="6"/>
  <c r="U53" i="6" s="1"/>
  <c r="P53" i="6"/>
  <c r="T53" i="6" s="1"/>
  <c r="E53" i="6"/>
  <c r="S52" i="6"/>
  <c r="R52" i="6"/>
  <c r="Q52" i="6"/>
  <c r="P52" i="6"/>
  <c r="E52" i="6"/>
  <c r="U52" i="6" s="1"/>
  <c r="S51" i="6"/>
  <c r="R51" i="6"/>
  <c r="Q51" i="6"/>
  <c r="P51" i="6"/>
  <c r="E51" i="6"/>
  <c r="U51" i="6" s="1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S47" i="6"/>
  <c r="R47" i="6"/>
  <c r="Q47" i="6"/>
  <c r="P47" i="6"/>
  <c r="E47" i="6"/>
  <c r="T47" i="6" s="1"/>
  <c r="S46" i="6"/>
  <c r="R46" i="6"/>
  <c r="Q46" i="6"/>
  <c r="P46" i="6"/>
  <c r="E46" i="6"/>
  <c r="S45" i="6"/>
  <c r="R45" i="6"/>
  <c r="Q45" i="6"/>
  <c r="P45" i="6"/>
  <c r="E45" i="6"/>
  <c r="U45" i="6" s="1"/>
  <c r="S44" i="6"/>
  <c r="R44" i="6"/>
  <c r="Q44" i="6"/>
  <c r="P44" i="6"/>
  <c r="E44" i="6"/>
  <c r="U44" i="6" s="1"/>
  <c r="O42" i="6"/>
  <c r="N42" i="6"/>
  <c r="M42" i="6"/>
  <c r="L42" i="6"/>
  <c r="K42" i="6"/>
  <c r="J42" i="6"/>
  <c r="I42" i="6"/>
  <c r="S42" i="6" s="1"/>
  <c r="H42" i="6"/>
  <c r="G42" i="6"/>
  <c r="F42" i="6"/>
  <c r="C42" i="6"/>
  <c r="B42" i="6"/>
  <c r="E42" i="6" s="1"/>
  <c r="U41" i="6"/>
  <c r="T41" i="6"/>
  <c r="S41" i="6"/>
  <c r="R41" i="6"/>
  <c r="Q41" i="6"/>
  <c r="P41" i="6"/>
  <c r="E41" i="6"/>
  <c r="S40" i="6"/>
  <c r="R40" i="6"/>
  <c r="Q40" i="6"/>
  <c r="P40" i="6"/>
  <c r="E40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U37" i="6"/>
  <c r="S37" i="6"/>
  <c r="R37" i="6"/>
  <c r="Q37" i="6"/>
  <c r="P37" i="6"/>
  <c r="E37" i="6"/>
  <c r="O35" i="6"/>
  <c r="N35" i="6"/>
  <c r="M35" i="6"/>
  <c r="L35" i="6"/>
  <c r="K35" i="6"/>
  <c r="J35" i="6"/>
  <c r="I35" i="6"/>
  <c r="H35" i="6"/>
  <c r="G35" i="6"/>
  <c r="F35" i="6"/>
  <c r="C35" i="6"/>
  <c r="B35" i="6"/>
  <c r="E35" i="6" s="1"/>
  <c r="S34" i="6"/>
  <c r="R34" i="6"/>
  <c r="Q34" i="6"/>
  <c r="P34" i="6"/>
  <c r="E34" i="6"/>
  <c r="T34" i="6" s="1"/>
  <c r="O32" i="6"/>
  <c r="N32" i="6"/>
  <c r="M32" i="6"/>
  <c r="L32" i="6"/>
  <c r="K32" i="6"/>
  <c r="J32" i="6"/>
  <c r="I32" i="6"/>
  <c r="H32" i="6"/>
  <c r="G32" i="6"/>
  <c r="F32" i="6"/>
  <c r="C32" i="6"/>
  <c r="B32" i="6"/>
  <c r="E32" i="6" s="1"/>
  <c r="S31" i="6"/>
  <c r="R31" i="6"/>
  <c r="Q31" i="6"/>
  <c r="P31" i="6"/>
  <c r="E31" i="6"/>
  <c r="S30" i="6"/>
  <c r="R30" i="6"/>
  <c r="Q30" i="6"/>
  <c r="P30" i="6"/>
  <c r="E30" i="6"/>
  <c r="U30" i="6" s="1"/>
  <c r="S29" i="6"/>
  <c r="R29" i="6"/>
  <c r="Q29" i="6"/>
  <c r="P29" i="6"/>
  <c r="E29" i="6"/>
  <c r="S28" i="6"/>
  <c r="R28" i="6"/>
  <c r="Q28" i="6"/>
  <c r="P28" i="6"/>
  <c r="E28" i="6"/>
  <c r="U28" i="6" s="1"/>
  <c r="O26" i="6"/>
  <c r="N26" i="6"/>
  <c r="M26" i="6"/>
  <c r="L26" i="6"/>
  <c r="K26" i="6"/>
  <c r="J26" i="6"/>
  <c r="I26" i="6"/>
  <c r="S26" i="6" s="1"/>
  <c r="H26" i="6"/>
  <c r="R26" i="6" s="1"/>
  <c r="G26" i="6"/>
  <c r="F26" i="6"/>
  <c r="C26" i="6"/>
  <c r="B26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T20" i="6" s="1"/>
  <c r="S19" i="6"/>
  <c r="R19" i="6"/>
  <c r="Q19" i="6"/>
  <c r="P19" i="6"/>
  <c r="E19" i="6"/>
  <c r="O17" i="6"/>
  <c r="N17" i="6"/>
  <c r="M17" i="6"/>
  <c r="L17" i="6"/>
  <c r="K17" i="6"/>
  <c r="J17" i="6"/>
  <c r="I17" i="6"/>
  <c r="H17" i="6"/>
  <c r="P17" i="6" s="1"/>
  <c r="G17" i="6"/>
  <c r="F17" i="6"/>
  <c r="C17" i="6"/>
  <c r="B17" i="6"/>
  <c r="E17" i="6" s="1"/>
  <c r="S16" i="6"/>
  <c r="R16" i="6"/>
  <c r="Q16" i="6"/>
  <c r="P16" i="6"/>
  <c r="E16" i="6"/>
  <c r="S15" i="6"/>
  <c r="R15" i="6"/>
  <c r="Q15" i="6"/>
  <c r="P15" i="6"/>
  <c r="E15" i="6"/>
  <c r="S14" i="6"/>
  <c r="R14" i="6"/>
  <c r="Q14" i="6"/>
  <c r="P14" i="6"/>
  <c r="E14" i="6"/>
  <c r="U13" i="6"/>
  <c r="S13" i="6"/>
  <c r="R13" i="6"/>
  <c r="Q13" i="6"/>
  <c r="P13" i="6"/>
  <c r="E13" i="6"/>
  <c r="T13" i="6" s="1"/>
  <c r="S12" i="6"/>
  <c r="R12" i="6"/>
  <c r="Q12" i="6"/>
  <c r="P12" i="6"/>
  <c r="E12" i="6"/>
  <c r="S11" i="6"/>
  <c r="R11" i="6"/>
  <c r="Q11" i="6"/>
  <c r="P11" i="6"/>
  <c r="E11" i="6"/>
  <c r="U11" i="6" s="1"/>
  <c r="S10" i="6"/>
  <c r="R10" i="6"/>
  <c r="Q10" i="6"/>
  <c r="P10" i="6"/>
  <c r="E10" i="6"/>
  <c r="U10" i="6" s="1"/>
  <c r="S9" i="6"/>
  <c r="R9" i="6"/>
  <c r="Q9" i="6"/>
  <c r="P9" i="6"/>
  <c r="E9" i="6"/>
  <c r="U9" i="6" s="1"/>
  <c r="S96" i="5"/>
  <c r="R96" i="5"/>
  <c r="Q96" i="5"/>
  <c r="P96" i="5"/>
  <c r="E96" i="5"/>
  <c r="S95" i="5"/>
  <c r="R95" i="5"/>
  <c r="Q95" i="5"/>
  <c r="P95" i="5"/>
  <c r="E95" i="5"/>
  <c r="U94" i="5"/>
  <c r="S94" i="5"/>
  <c r="R94" i="5"/>
  <c r="Q94" i="5"/>
  <c r="P94" i="5"/>
  <c r="E94" i="5"/>
  <c r="T94" i="5" s="1"/>
  <c r="S93" i="5"/>
  <c r="R93" i="5"/>
  <c r="Q93" i="5"/>
  <c r="P93" i="5"/>
  <c r="E93" i="5"/>
  <c r="T92" i="5"/>
  <c r="S92" i="5"/>
  <c r="R92" i="5"/>
  <c r="Q92" i="5"/>
  <c r="P92" i="5"/>
  <c r="E92" i="5"/>
  <c r="U92" i="5" s="1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8" i="5"/>
  <c r="T88" i="5"/>
  <c r="S88" i="5"/>
  <c r="R88" i="5"/>
  <c r="Q88" i="5"/>
  <c r="P88" i="5"/>
  <c r="E88" i="5"/>
  <c r="O75" i="5"/>
  <c r="N75" i="5"/>
  <c r="M75" i="5"/>
  <c r="L75" i="5"/>
  <c r="K75" i="5"/>
  <c r="J75" i="5"/>
  <c r="I75" i="5"/>
  <c r="S75" i="5" s="1"/>
  <c r="H75" i="5"/>
  <c r="G75" i="5"/>
  <c r="F75" i="5"/>
  <c r="C75" i="5"/>
  <c r="B75" i="5"/>
  <c r="S74" i="5"/>
  <c r="O74" i="5"/>
  <c r="N74" i="5"/>
  <c r="M74" i="5"/>
  <c r="L74" i="5"/>
  <c r="K74" i="5"/>
  <c r="J74" i="5"/>
  <c r="R74" i="5" s="1"/>
  <c r="I74" i="5"/>
  <c r="H74" i="5"/>
  <c r="G74" i="5"/>
  <c r="F74" i="5"/>
  <c r="C74" i="5"/>
  <c r="B74" i="5"/>
  <c r="S73" i="5"/>
  <c r="O73" i="5"/>
  <c r="N73" i="5"/>
  <c r="M73" i="5"/>
  <c r="L73" i="5"/>
  <c r="K73" i="5"/>
  <c r="J73" i="5"/>
  <c r="R73" i="5" s="1"/>
  <c r="I73" i="5"/>
  <c r="H73" i="5"/>
  <c r="G73" i="5"/>
  <c r="F73" i="5"/>
  <c r="C73" i="5"/>
  <c r="B73" i="5"/>
  <c r="E73" i="5" s="1"/>
  <c r="S72" i="5"/>
  <c r="R72" i="5"/>
  <c r="Q72" i="5"/>
  <c r="P72" i="5"/>
  <c r="E72" i="5"/>
  <c r="U72" i="5" s="1"/>
  <c r="S71" i="5"/>
  <c r="R71" i="5"/>
  <c r="Q71" i="5"/>
  <c r="P71" i="5"/>
  <c r="E71" i="5"/>
  <c r="O69" i="5"/>
  <c r="N69" i="5"/>
  <c r="M69" i="5"/>
  <c r="L69" i="5"/>
  <c r="K69" i="5"/>
  <c r="J69" i="5"/>
  <c r="I69" i="5"/>
  <c r="H69" i="5"/>
  <c r="G69" i="5"/>
  <c r="F69" i="5"/>
  <c r="C69" i="5"/>
  <c r="B69" i="5"/>
  <c r="O68" i="5"/>
  <c r="N68" i="5"/>
  <c r="M68" i="5"/>
  <c r="L68" i="5"/>
  <c r="K68" i="5"/>
  <c r="J68" i="5"/>
  <c r="I68" i="5"/>
  <c r="S68" i="5" s="1"/>
  <c r="H68" i="5"/>
  <c r="G68" i="5"/>
  <c r="F68" i="5"/>
  <c r="C68" i="5"/>
  <c r="B68" i="5"/>
  <c r="S67" i="5"/>
  <c r="R67" i="5"/>
  <c r="Q67" i="5"/>
  <c r="P67" i="5"/>
  <c r="E67" i="5"/>
  <c r="U67" i="5" s="1"/>
  <c r="S66" i="5"/>
  <c r="R66" i="5"/>
  <c r="Q66" i="5"/>
  <c r="P66" i="5"/>
  <c r="E66" i="5"/>
  <c r="T66" i="5" s="1"/>
  <c r="U65" i="5"/>
  <c r="T65" i="5"/>
  <c r="S65" i="5"/>
  <c r="R65" i="5"/>
  <c r="Q65" i="5"/>
  <c r="P65" i="5"/>
  <c r="E65" i="5"/>
  <c r="S64" i="5"/>
  <c r="R64" i="5"/>
  <c r="Q64" i="5"/>
  <c r="P64" i="5"/>
  <c r="E64" i="5"/>
  <c r="S63" i="5"/>
  <c r="R63" i="5"/>
  <c r="Q63" i="5"/>
  <c r="P63" i="5"/>
  <c r="E63" i="5"/>
  <c r="U63" i="5" s="1"/>
  <c r="O61" i="5"/>
  <c r="N61" i="5"/>
  <c r="M61" i="5"/>
  <c r="L61" i="5"/>
  <c r="K61" i="5"/>
  <c r="J61" i="5"/>
  <c r="I61" i="5"/>
  <c r="S61" i="5" s="1"/>
  <c r="H61" i="5"/>
  <c r="R61" i="5" s="1"/>
  <c r="C61" i="5"/>
  <c r="B61" i="5"/>
  <c r="S60" i="5"/>
  <c r="R60" i="5"/>
  <c r="Q60" i="5"/>
  <c r="P60" i="5"/>
  <c r="E60" i="5"/>
  <c r="U60" i="5" s="1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T57" i="5" s="1"/>
  <c r="O55" i="5"/>
  <c r="N55" i="5"/>
  <c r="M55" i="5"/>
  <c r="L55" i="5"/>
  <c r="K55" i="5"/>
  <c r="J55" i="5"/>
  <c r="I55" i="5"/>
  <c r="H55" i="5"/>
  <c r="R55" i="5" s="1"/>
  <c r="G55" i="5"/>
  <c r="F55" i="5"/>
  <c r="C55" i="5"/>
  <c r="B55" i="5"/>
  <c r="S54" i="5"/>
  <c r="R54" i="5"/>
  <c r="Q54" i="5"/>
  <c r="P54" i="5"/>
  <c r="E54" i="5"/>
  <c r="T54" i="5" s="1"/>
  <c r="U53" i="5"/>
  <c r="T53" i="5"/>
  <c r="S53" i="5"/>
  <c r="R53" i="5"/>
  <c r="Q53" i="5"/>
  <c r="P53" i="5"/>
  <c r="E53" i="5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U50" i="5" s="1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T46" i="5" s="1"/>
  <c r="U45" i="5"/>
  <c r="T45" i="5"/>
  <c r="S45" i="5"/>
  <c r="R45" i="5"/>
  <c r="Q45" i="5"/>
  <c r="P45" i="5"/>
  <c r="E45" i="5"/>
  <c r="S44" i="5"/>
  <c r="R44" i="5"/>
  <c r="Q44" i="5"/>
  <c r="P44" i="5"/>
  <c r="E44" i="5"/>
  <c r="O42" i="5"/>
  <c r="N42" i="5"/>
  <c r="M42" i="5"/>
  <c r="L42" i="5"/>
  <c r="K42" i="5"/>
  <c r="J42" i="5"/>
  <c r="I42" i="5"/>
  <c r="S42" i="5" s="1"/>
  <c r="H42" i="5"/>
  <c r="G42" i="5"/>
  <c r="F42" i="5"/>
  <c r="C42" i="5"/>
  <c r="B42" i="5"/>
  <c r="E42" i="5" s="1"/>
  <c r="S41" i="5"/>
  <c r="R41" i="5"/>
  <c r="Q41" i="5"/>
  <c r="P41" i="5"/>
  <c r="E41" i="5"/>
  <c r="U40" i="5"/>
  <c r="S40" i="5"/>
  <c r="R40" i="5"/>
  <c r="Q40" i="5"/>
  <c r="P40" i="5"/>
  <c r="E40" i="5"/>
  <c r="T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O35" i="5"/>
  <c r="N35" i="5"/>
  <c r="M35" i="5"/>
  <c r="L35" i="5"/>
  <c r="K35" i="5"/>
  <c r="J35" i="5"/>
  <c r="I35" i="5"/>
  <c r="H35" i="5"/>
  <c r="R35" i="5" s="1"/>
  <c r="G35" i="5"/>
  <c r="F35" i="5"/>
  <c r="C35" i="5"/>
  <c r="B35" i="5"/>
  <c r="E35" i="5" s="1"/>
  <c r="S34" i="5"/>
  <c r="R34" i="5"/>
  <c r="Q34" i="5"/>
  <c r="P34" i="5"/>
  <c r="E34" i="5"/>
  <c r="O32" i="5"/>
  <c r="N32" i="5"/>
  <c r="M32" i="5"/>
  <c r="L32" i="5"/>
  <c r="K32" i="5"/>
  <c r="J32" i="5"/>
  <c r="I32" i="5"/>
  <c r="H32" i="5"/>
  <c r="R32" i="5" s="1"/>
  <c r="G32" i="5"/>
  <c r="F32" i="5"/>
  <c r="C32" i="5"/>
  <c r="B32" i="5"/>
  <c r="E32" i="5" s="1"/>
  <c r="S31" i="5"/>
  <c r="R31" i="5"/>
  <c r="Q31" i="5"/>
  <c r="P31" i="5"/>
  <c r="E31" i="5"/>
  <c r="U31" i="5" s="1"/>
  <c r="S30" i="5"/>
  <c r="R30" i="5"/>
  <c r="Q30" i="5"/>
  <c r="P30" i="5"/>
  <c r="E30" i="5"/>
  <c r="U30" i="5" s="1"/>
  <c r="S29" i="5"/>
  <c r="R29" i="5"/>
  <c r="Q29" i="5"/>
  <c r="P29" i="5"/>
  <c r="E29" i="5"/>
  <c r="T29" i="5" s="1"/>
  <c r="S28" i="5"/>
  <c r="R28" i="5"/>
  <c r="Q28" i="5"/>
  <c r="P28" i="5"/>
  <c r="E28" i="5"/>
  <c r="U28" i="5" s="1"/>
  <c r="O26" i="5"/>
  <c r="N26" i="5"/>
  <c r="M26" i="5"/>
  <c r="L26" i="5"/>
  <c r="K26" i="5"/>
  <c r="J26" i="5"/>
  <c r="I26" i="5"/>
  <c r="S26" i="5" s="1"/>
  <c r="H26" i="5"/>
  <c r="G26" i="5"/>
  <c r="F26" i="5"/>
  <c r="C26" i="5"/>
  <c r="B26" i="5"/>
  <c r="S25" i="5"/>
  <c r="R25" i="5"/>
  <c r="Q25" i="5"/>
  <c r="P25" i="5"/>
  <c r="E25" i="5"/>
  <c r="U25" i="5" s="1"/>
  <c r="S24" i="5"/>
  <c r="R24" i="5"/>
  <c r="Q24" i="5"/>
  <c r="P24" i="5"/>
  <c r="E24" i="5"/>
  <c r="S23" i="5"/>
  <c r="R23" i="5"/>
  <c r="Q23" i="5"/>
  <c r="P23" i="5"/>
  <c r="E23" i="5"/>
  <c r="U22" i="5"/>
  <c r="S22" i="5"/>
  <c r="R22" i="5"/>
  <c r="Q22" i="5"/>
  <c r="P22" i="5"/>
  <c r="E22" i="5"/>
  <c r="T22" i="5" s="1"/>
  <c r="S21" i="5"/>
  <c r="R21" i="5"/>
  <c r="Q21" i="5"/>
  <c r="P21" i="5"/>
  <c r="E21" i="5"/>
  <c r="S20" i="5"/>
  <c r="R20" i="5"/>
  <c r="Q20" i="5"/>
  <c r="P20" i="5"/>
  <c r="E20" i="5"/>
  <c r="U20" i="5" s="1"/>
  <c r="S19" i="5"/>
  <c r="R19" i="5"/>
  <c r="Q19" i="5"/>
  <c r="P19" i="5"/>
  <c r="E19" i="5"/>
  <c r="U19" i="5" s="1"/>
  <c r="S17" i="5"/>
  <c r="O17" i="5"/>
  <c r="N17" i="5"/>
  <c r="M17" i="5"/>
  <c r="L17" i="5"/>
  <c r="K17" i="5"/>
  <c r="J17" i="5"/>
  <c r="I17" i="5"/>
  <c r="Q17" i="5" s="1"/>
  <c r="H17" i="5"/>
  <c r="G17" i="5"/>
  <c r="F17" i="5"/>
  <c r="C17" i="5"/>
  <c r="B17" i="5"/>
  <c r="S16" i="5"/>
  <c r="R16" i="5"/>
  <c r="Q16" i="5"/>
  <c r="P16" i="5"/>
  <c r="E16" i="5"/>
  <c r="U16" i="5" s="1"/>
  <c r="S15" i="5"/>
  <c r="R15" i="5"/>
  <c r="Q15" i="5"/>
  <c r="P15" i="5"/>
  <c r="E15" i="5"/>
  <c r="T15" i="5" s="1"/>
  <c r="S14" i="5"/>
  <c r="R14" i="5"/>
  <c r="Q14" i="5"/>
  <c r="P14" i="5"/>
  <c r="E14" i="5"/>
  <c r="S13" i="5"/>
  <c r="R13" i="5"/>
  <c r="Q13" i="5"/>
  <c r="P13" i="5"/>
  <c r="E13" i="5"/>
  <c r="U12" i="5"/>
  <c r="T12" i="5"/>
  <c r="S12" i="5"/>
  <c r="R12" i="5"/>
  <c r="Q12" i="5"/>
  <c r="P12" i="5"/>
  <c r="E12" i="5"/>
  <c r="S11" i="5"/>
  <c r="R11" i="5"/>
  <c r="Q11" i="5"/>
  <c r="P11" i="5"/>
  <c r="E11" i="5"/>
  <c r="S10" i="5"/>
  <c r="R10" i="5"/>
  <c r="Q10" i="5"/>
  <c r="P10" i="5"/>
  <c r="E10" i="5"/>
  <c r="S9" i="5"/>
  <c r="R9" i="5"/>
  <c r="Q9" i="5"/>
  <c r="P9" i="5"/>
  <c r="E9" i="5"/>
  <c r="S96" i="4"/>
  <c r="R96" i="4"/>
  <c r="Q96" i="4"/>
  <c r="P96" i="4"/>
  <c r="E96" i="4"/>
  <c r="U96" i="4" s="1"/>
  <c r="S95" i="4"/>
  <c r="R95" i="4"/>
  <c r="Q95" i="4"/>
  <c r="P95" i="4"/>
  <c r="E95" i="4"/>
  <c r="T95" i="4" s="1"/>
  <c r="U94" i="4"/>
  <c r="S94" i="4"/>
  <c r="R94" i="4"/>
  <c r="Q94" i="4"/>
  <c r="P94" i="4"/>
  <c r="E94" i="4"/>
  <c r="T94" i="4" s="1"/>
  <c r="S93" i="4"/>
  <c r="R93" i="4"/>
  <c r="Q93" i="4"/>
  <c r="P93" i="4"/>
  <c r="E93" i="4"/>
  <c r="U92" i="4"/>
  <c r="T92" i="4"/>
  <c r="S92" i="4"/>
  <c r="R92" i="4"/>
  <c r="Q92" i="4"/>
  <c r="P92" i="4"/>
  <c r="E92" i="4"/>
  <c r="S91" i="4"/>
  <c r="R91" i="4"/>
  <c r="Q91" i="4"/>
  <c r="P91" i="4"/>
  <c r="E91" i="4"/>
  <c r="T90" i="4"/>
  <c r="S90" i="4"/>
  <c r="R90" i="4"/>
  <c r="Q90" i="4"/>
  <c r="P90" i="4"/>
  <c r="E90" i="4"/>
  <c r="U90" i="4" s="1"/>
  <c r="S89" i="4"/>
  <c r="R89" i="4"/>
  <c r="Q89" i="4"/>
  <c r="P89" i="4"/>
  <c r="E89" i="4"/>
  <c r="U89" i="4" s="1"/>
  <c r="S88" i="4"/>
  <c r="R88" i="4"/>
  <c r="Q88" i="4"/>
  <c r="P88" i="4"/>
  <c r="E88" i="4"/>
  <c r="O75" i="4"/>
  <c r="N75" i="4"/>
  <c r="M75" i="4"/>
  <c r="L75" i="4"/>
  <c r="K75" i="4"/>
  <c r="S75" i="4" s="1"/>
  <c r="J75" i="4"/>
  <c r="I75" i="4"/>
  <c r="H75" i="4"/>
  <c r="G75" i="4"/>
  <c r="F75" i="4"/>
  <c r="C75" i="4"/>
  <c r="B75" i="4"/>
  <c r="O74" i="4"/>
  <c r="N74" i="4"/>
  <c r="M74" i="4"/>
  <c r="L74" i="4"/>
  <c r="K74" i="4"/>
  <c r="S74" i="4" s="1"/>
  <c r="J74" i="4"/>
  <c r="I74" i="4"/>
  <c r="H74" i="4"/>
  <c r="R74" i="4" s="1"/>
  <c r="G74" i="4"/>
  <c r="F74" i="4"/>
  <c r="C74" i="4"/>
  <c r="B74" i="4"/>
  <c r="E74" i="4" s="1"/>
  <c r="O73" i="4"/>
  <c r="N73" i="4"/>
  <c r="M73" i="4"/>
  <c r="L73" i="4"/>
  <c r="K73" i="4"/>
  <c r="J73" i="4"/>
  <c r="I73" i="4"/>
  <c r="H73" i="4"/>
  <c r="R73" i="4" s="1"/>
  <c r="G73" i="4"/>
  <c r="F73" i="4"/>
  <c r="C73" i="4"/>
  <c r="B73" i="4"/>
  <c r="E73" i="4" s="1"/>
  <c r="T72" i="4"/>
  <c r="S72" i="4"/>
  <c r="R72" i="4"/>
  <c r="Q72" i="4"/>
  <c r="P72" i="4"/>
  <c r="E72" i="4"/>
  <c r="U72" i="4" s="1"/>
  <c r="S71" i="4"/>
  <c r="R71" i="4"/>
  <c r="Q71" i="4"/>
  <c r="P71" i="4"/>
  <c r="E71" i="4"/>
  <c r="O69" i="4"/>
  <c r="N69" i="4"/>
  <c r="M69" i="4"/>
  <c r="L69" i="4"/>
  <c r="K69" i="4"/>
  <c r="J69" i="4"/>
  <c r="I69" i="4"/>
  <c r="H69" i="4"/>
  <c r="G69" i="4"/>
  <c r="F69" i="4"/>
  <c r="C69" i="4"/>
  <c r="B69" i="4"/>
  <c r="E69" i="4" s="1"/>
  <c r="O68" i="4"/>
  <c r="N68" i="4"/>
  <c r="M68" i="4"/>
  <c r="L68" i="4"/>
  <c r="K68" i="4"/>
  <c r="J68" i="4"/>
  <c r="I68" i="4"/>
  <c r="S68" i="4" s="1"/>
  <c r="H68" i="4"/>
  <c r="R68" i="4" s="1"/>
  <c r="G68" i="4"/>
  <c r="F68" i="4"/>
  <c r="C68" i="4"/>
  <c r="B68" i="4"/>
  <c r="E68" i="4" s="1"/>
  <c r="S67" i="4"/>
  <c r="R67" i="4"/>
  <c r="Q67" i="4"/>
  <c r="P67" i="4"/>
  <c r="E67" i="4"/>
  <c r="U67" i="4" s="1"/>
  <c r="S66" i="4"/>
  <c r="R66" i="4"/>
  <c r="Q66" i="4"/>
  <c r="P66" i="4"/>
  <c r="E66" i="4"/>
  <c r="U66" i="4" s="1"/>
  <c r="S65" i="4"/>
  <c r="R65" i="4"/>
  <c r="Q65" i="4"/>
  <c r="P65" i="4"/>
  <c r="E65" i="4"/>
  <c r="S64" i="4"/>
  <c r="R64" i="4"/>
  <c r="Q64" i="4"/>
  <c r="P64" i="4"/>
  <c r="E64" i="4"/>
  <c r="T64" i="4" s="1"/>
  <c r="T63" i="4"/>
  <c r="S63" i="4"/>
  <c r="R63" i="4"/>
  <c r="Q63" i="4"/>
  <c r="P63" i="4"/>
  <c r="E63" i="4"/>
  <c r="U63" i="4" s="1"/>
  <c r="O61" i="4"/>
  <c r="N61" i="4"/>
  <c r="M61" i="4"/>
  <c r="L61" i="4"/>
  <c r="K61" i="4"/>
  <c r="J61" i="4"/>
  <c r="I61" i="4"/>
  <c r="H61" i="4"/>
  <c r="R61" i="4" s="1"/>
  <c r="C61" i="4"/>
  <c r="B61" i="4"/>
  <c r="E61" i="4" s="1"/>
  <c r="S60" i="4"/>
  <c r="R60" i="4"/>
  <c r="Q60" i="4"/>
  <c r="P60" i="4"/>
  <c r="E60" i="4"/>
  <c r="U60" i="4" s="1"/>
  <c r="U59" i="4"/>
  <c r="S59" i="4"/>
  <c r="R59" i="4"/>
  <c r="Q59" i="4"/>
  <c r="P59" i="4"/>
  <c r="E59" i="4"/>
  <c r="T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O55" i="4"/>
  <c r="N55" i="4"/>
  <c r="M55" i="4"/>
  <c r="L55" i="4"/>
  <c r="K55" i="4"/>
  <c r="J55" i="4"/>
  <c r="I55" i="4"/>
  <c r="H55" i="4"/>
  <c r="G55" i="4"/>
  <c r="F55" i="4"/>
  <c r="C55" i="4"/>
  <c r="B55" i="4"/>
  <c r="S54" i="4"/>
  <c r="R54" i="4"/>
  <c r="Q54" i="4"/>
  <c r="P54" i="4"/>
  <c r="E54" i="4"/>
  <c r="U54" i="4" s="1"/>
  <c r="S53" i="4"/>
  <c r="R53" i="4"/>
  <c r="Q53" i="4"/>
  <c r="P53" i="4"/>
  <c r="E53" i="4"/>
  <c r="S52" i="4"/>
  <c r="R52" i="4"/>
  <c r="Q52" i="4"/>
  <c r="P52" i="4"/>
  <c r="E52" i="4"/>
  <c r="T52" i="4" s="1"/>
  <c r="U51" i="4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T47" i="4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S44" i="4"/>
  <c r="R44" i="4"/>
  <c r="Q44" i="4"/>
  <c r="P44" i="4"/>
  <c r="E44" i="4"/>
  <c r="T44" i="4" s="1"/>
  <c r="O42" i="4"/>
  <c r="N42" i="4"/>
  <c r="M42" i="4"/>
  <c r="L42" i="4"/>
  <c r="K42" i="4"/>
  <c r="J42" i="4"/>
  <c r="I42" i="4"/>
  <c r="S42" i="4" s="1"/>
  <c r="H42" i="4"/>
  <c r="G42" i="4"/>
  <c r="F42" i="4"/>
  <c r="C42" i="4"/>
  <c r="B42" i="4"/>
  <c r="E42" i="4" s="1"/>
  <c r="S41" i="4"/>
  <c r="R41" i="4"/>
  <c r="Q41" i="4"/>
  <c r="P41" i="4"/>
  <c r="E41" i="4"/>
  <c r="S40" i="4"/>
  <c r="R40" i="4"/>
  <c r="Q40" i="4"/>
  <c r="P40" i="4"/>
  <c r="E40" i="4"/>
  <c r="U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T38" i="4" s="1"/>
  <c r="U37" i="4"/>
  <c r="S37" i="4"/>
  <c r="R37" i="4"/>
  <c r="Q37" i="4"/>
  <c r="P37" i="4"/>
  <c r="E37" i="4"/>
  <c r="O35" i="4"/>
  <c r="N35" i="4"/>
  <c r="M35" i="4"/>
  <c r="L35" i="4"/>
  <c r="K35" i="4"/>
  <c r="J35" i="4"/>
  <c r="I35" i="4"/>
  <c r="S35" i="4" s="1"/>
  <c r="H35" i="4"/>
  <c r="G35" i="4"/>
  <c r="F35" i="4"/>
  <c r="C35" i="4"/>
  <c r="B35" i="4"/>
  <c r="E35" i="4" s="1"/>
  <c r="S34" i="4"/>
  <c r="R34" i="4"/>
  <c r="Q34" i="4"/>
  <c r="U34" i="4" s="1"/>
  <c r="P34" i="4"/>
  <c r="T34" i="4" s="1"/>
  <c r="E34" i="4"/>
  <c r="O32" i="4"/>
  <c r="N32" i="4"/>
  <c r="M32" i="4"/>
  <c r="L32" i="4"/>
  <c r="K32" i="4"/>
  <c r="J32" i="4"/>
  <c r="I32" i="4"/>
  <c r="H32" i="4"/>
  <c r="R32" i="4" s="1"/>
  <c r="G32" i="4"/>
  <c r="F32" i="4"/>
  <c r="C32" i="4"/>
  <c r="B32" i="4"/>
  <c r="E32" i="4" s="1"/>
  <c r="S31" i="4"/>
  <c r="R31" i="4"/>
  <c r="Q31" i="4"/>
  <c r="P31" i="4"/>
  <c r="E31" i="4"/>
  <c r="U31" i="4" s="1"/>
  <c r="T30" i="4"/>
  <c r="S30" i="4"/>
  <c r="R30" i="4"/>
  <c r="Q30" i="4"/>
  <c r="P30" i="4"/>
  <c r="E30" i="4"/>
  <c r="U30" i="4" s="1"/>
  <c r="S29" i="4"/>
  <c r="R29" i="4"/>
  <c r="Q29" i="4"/>
  <c r="P29" i="4"/>
  <c r="E29" i="4"/>
  <c r="U29" i="4" s="1"/>
  <c r="S28" i="4"/>
  <c r="R28" i="4"/>
  <c r="Q28" i="4"/>
  <c r="P28" i="4"/>
  <c r="E28" i="4"/>
  <c r="O26" i="4"/>
  <c r="N26" i="4"/>
  <c r="M26" i="4"/>
  <c r="L26" i="4"/>
  <c r="K26" i="4"/>
  <c r="J26" i="4"/>
  <c r="I26" i="4"/>
  <c r="S26" i="4" s="1"/>
  <c r="H26" i="4"/>
  <c r="R26" i="4" s="1"/>
  <c r="G26" i="4"/>
  <c r="F26" i="4"/>
  <c r="C26" i="4"/>
  <c r="B26" i="4"/>
  <c r="S25" i="4"/>
  <c r="R25" i="4"/>
  <c r="Q25" i="4"/>
  <c r="P25" i="4"/>
  <c r="E25" i="4"/>
  <c r="S24" i="4"/>
  <c r="R24" i="4"/>
  <c r="Q24" i="4"/>
  <c r="P24" i="4"/>
  <c r="E24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U20" i="4"/>
  <c r="T20" i="4"/>
  <c r="S20" i="4"/>
  <c r="R20" i="4"/>
  <c r="Q20" i="4"/>
  <c r="P20" i="4"/>
  <c r="E20" i="4"/>
  <c r="T19" i="4"/>
  <c r="S19" i="4"/>
  <c r="R19" i="4"/>
  <c r="Q19" i="4"/>
  <c r="P19" i="4"/>
  <c r="E19" i="4"/>
  <c r="U19" i="4" s="1"/>
  <c r="O17" i="4"/>
  <c r="N17" i="4"/>
  <c r="M17" i="4"/>
  <c r="L17" i="4"/>
  <c r="K17" i="4"/>
  <c r="J17" i="4"/>
  <c r="I17" i="4"/>
  <c r="H17" i="4"/>
  <c r="R17" i="4" s="1"/>
  <c r="G17" i="4"/>
  <c r="F17" i="4"/>
  <c r="E17" i="4"/>
  <c r="C17" i="4"/>
  <c r="B17" i="4"/>
  <c r="T16" i="4"/>
  <c r="S16" i="4"/>
  <c r="R16" i="4"/>
  <c r="Q16" i="4"/>
  <c r="P16" i="4"/>
  <c r="E16" i="4"/>
  <c r="U16" i="4" s="1"/>
  <c r="S15" i="4"/>
  <c r="R15" i="4"/>
  <c r="Q15" i="4"/>
  <c r="P15" i="4"/>
  <c r="E15" i="4"/>
  <c r="S14" i="4"/>
  <c r="R14" i="4"/>
  <c r="Q14" i="4"/>
  <c r="P14" i="4"/>
  <c r="E14" i="4"/>
  <c r="S13" i="4"/>
  <c r="R13" i="4"/>
  <c r="Q13" i="4"/>
  <c r="P13" i="4"/>
  <c r="E13" i="4"/>
  <c r="U12" i="4"/>
  <c r="T12" i="4"/>
  <c r="S12" i="4"/>
  <c r="R12" i="4"/>
  <c r="Q12" i="4"/>
  <c r="P12" i="4"/>
  <c r="E12" i="4"/>
  <c r="S11" i="4"/>
  <c r="R11" i="4"/>
  <c r="Q11" i="4"/>
  <c r="P11" i="4"/>
  <c r="E11" i="4"/>
  <c r="S10" i="4"/>
  <c r="R10" i="4"/>
  <c r="Q10" i="4"/>
  <c r="P10" i="4"/>
  <c r="E10" i="4"/>
  <c r="T10" i="4" s="1"/>
  <c r="U9" i="4"/>
  <c r="T9" i="4"/>
  <c r="S9" i="4"/>
  <c r="R9" i="4"/>
  <c r="Q9" i="4"/>
  <c r="P9" i="4"/>
  <c r="E9" i="4"/>
  <c r="S96" i="3"/>
  <c r="R96" i="3"/>
  <c r="Q96" i="3"/>
  <c r="P96" i="3"/>
  <c r="E96" i="3"/>
  <c r="U96" i="3" s="1"/>
  <c r="S95" i="3"/>
  <c r="R95" i="3"/>
  <c r="Q95" i="3"/>
  <c r="P95" i="3"/>
  <c r="E95" i="3"/>
  <c r="S94" i="3"/>
  <c r="R94" i="3"/>
  <c r="Q94" i="3"/>
  <c r="P94" i="3"/>
  <c r="E94" i="3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S90" i="3"/>
  <c r="R90" i="3"/>
  <c r="Q90" i="3"/>
  <c r="P90" i="3"/>
  <c r="E90" i="3"/>
  <c r="U89" i="3"/>
  <c r="T89" i="3"/>
  <c r="S89" i="3"/>
  <c r="R89" i="3"/>
  <c r="Q89" i="3"/>
  <c r="P89" i="3"/>
  <c r="E89" i="3"/>
  <c r="S88" i="3"/>
  <c r="R88" i="3"/>
  <c r="Q88" i="3"/>
  <c r="P88" i="3"/>
  <c r="E88" i="3"/>
  <c r="T88" i="3" s="1"/>
  <c r="O75" i="3"/>
  <c r="N75" i="3"/>
  <c r="M75" i="3"/>
  <c r="L75" i="3"/>
  <c r="K75" i="3"/>
  <c r="J75" i="3"/>
  <c r="I75" i="3"/>
  <c r="S75" i="3" s="1"/>
  <c r="H75" i="3"/>
  <c r="G75" i="3"/>
  <c r="F75" i="3"/>
  <c r="C75" i="3"/>
  <c r="B75" i="3"/>
  <c r="O74" i="3"/>
  <c r="N74" i="3"/>
  <c r="M74" i="3"/>
  <c r="L74" i="3"/>
  <c r="K74" i="3"/>
  <c r="J74" i="3"/>
  <c r="I74" i="3"/>
  <c r="S74" i="3" s="1"/>
  <c r="H74" i="3"/>
  <c r="R74" i="3" s="1"/>
  <c r="G74" i="3"/>
  <c r="F74" i="3"/>
  <c r="C74" i="3"/>
  <c r="B74" i="3"/>
  <c r="E74" i="3" s="1"/>
  <c r="O73" i="3"/>
  <c r="N73" i="3"/>
  <c r="M73" i="3"/>
  <c r="L73" i="3"/>
  <c r="K73" i="3"/>
  <c r="J73" i="3"/>
  <c r="I73" i="3"/>
  <c r="H73" i="3"/>
  <c r="G73" i="3"/>
  <c r="F73" i="3"/>
  <c r="C73" i="3"/>
  <c r="B73" i="3"/>
  <c r="T72" i="3"/>
  <c r="S72" i="3"/>
  <c r="R72" i="3"/>
  <c r="Q72" i="3"/>
  <c r="P72" i="3"/>
  <c r="E72" i="3"/>
  <c r="U72" i="3" s="1"/>
  <c r="S71" i="3"/>
  <c r="R71" i="3"/>
  <c r="Q71" i="3"/>
  <c r="P71" i="3"/>
  <c r="E71" i="3"/>
  <c r="U71" i="3" s="1"/>
  <c r="O69" i="3"/>
  <c r="N69" i="3"/>
  <c r="M69" i="3"/>
  <c r="L69" i="3"/>
  <c r="K69" i="3"/>
  <c r="J69" i="3"/>
  <c r="I69" i="3"/>
  <c r="S69" i="3" s="1"/>
  <c r="H69" i="3"/>
  <c r="G69" i="3"/>
  <c r="F69" i="3"/>
  <c r="C69" i="3"/>
  <c r="B69" i="3"/>
  <c r="O68" i="3"/>
  <c r="N68" i="3"/>
  <c r="M68" i="3"/>
  <c r="L68" i="3"/>
  <c r="K68" i="3"/>
  <c r="J68" i="3"/>
  <c r="I68" i="3"/>
  <c r="S68" i="3" s="1"/>
  <c r="H68" i="3"/>
  <c r="R68" i="3" s="1"/>
  <c r="G68" i="3"/>
  <c r="F68" i="3"/>
  <c r="C68" i="3"/>
  <c r="B68" i="3"/>
  <c r="E68" i="3" s="1"/>
  <c r="U67" i="3"/>
  <c r="T67" i="3"/>
  <c r="S67" i="3"/>
  <c r="R67" i="3"/>
  <c r="Q67" i="3"/>
  <c r="P67" i="3"/>
  <c r="E67" i="3"/>
  <c r="T66" i="3"/>
  <c r="S66" i="3"/>
  <c r="R66" i="3"/>
  <c r="Q66" i="3"/>
  <c r="P66" i="3"/>
  <c r="E66" i="3"/>
  <c r="U66" i="3" s="1"/>
  <c r="S65" i="3"/>
  <c r="R65" i="3"/>
  <c r="Q65" i="3"/>
  <c r="P65" i="3"/>
  <c r="E65" i="3"/>
  <c r="U65" i="3" s="1"/>
  <c r="S64" i="3"/>
  <c r="R64" i="3"/>
  <c r="Q64" i="3"/>
  <c r="P64" i="3"/>
  <c r="E64" i="3"/>
  <c r="S63" i="3"/>
  <c r="R63" i="3"/>
  <c r="Q63" i="3"/>
  <c r="P63" i="3"/>
  <c r="E63" i="3"/>
  <c r="O61" i="3"/>
  <c r="N61" i="3"/>
  <c r="M61" i="3"/>
  <c r="L61" i="3"/>
  <c r="K61" i="3"/>
  <c r="J61" i="3"/>
  <c r="I61" i="3"/>
  <c r="S61" i="3" s="1"/>
  <c r="H61" i="3"/>
  <c r="R61" i="3" s="1"/>
  <c r="C61" i="3"/>
  <c r="B61" i="3"/>
  <c r="E61" i="3" s="1"/>
  <c r="S60" i="3"/>
  <c r="R60" i="3"/>
  <c r="Q60" i="3"/>
  <c r="P60" i="3"/>
  <c r="E60" i="3"/>
  <c r="U60" i="3" s="1"/>
  <c r="T59" i="3"/>
  <c r="S59" i="3"/>
  <c r="R59" i="3"/>
  <c r="Q59" i="3"/>
  <c r="P59" i="3"/>
  <c r="E59" i="3"/>
  <c r="U59" i="3" s="1"/>
  <c r="S58" i="3"/>
  <c r="R58" i="3"/>
  <c r="Q58" i="3"/>
  <c r="P58" i="3"/>
  <c r="E58" i="3"/>
  <c r="S57" i="3"/>
  <c r="R57" i="3"/>
  <c r="Q57" i="3"/>
  <c r="P57" i="3"/>
  <c r="E57" i="3"/>
  <c r="U57" i="3" s="1"/>
  <c r="O55" i="3"/>
  <c r="N55" i="3"/>
  <c r="M55" i="3"/>
  <c r="L55" i="3"/>
  <c r="K55" i="3"/>
  <c r="J55" i="3"/>
  <c r="I55" i="3"/>
  <c r="S55" i="3" s="1"/>
  <c r="H55" i="3"/>
  <c r="R55" i="3" s="1"/>
  <c r="G55" i="3"/>
  <c r="F55" i="3"/>
  <c r="C55" i="3"/>
  <c r="B55" i="3"/>
  <c r="S54" i="3"/>
  <c r="R54" i="3"/>
  <c r="Q54" i="3"/>
  <c r="P54" i="3"/>
  <c r="E54" i="3"/>
  <c r="T53" i="3"/>
  <c r="S53" i="3"/>
  <c r="R53" i="3"/>
  <c r="Q53" i="3"/>
  <c r="P53" i="3"/>
  <c r="E53" i="3"/>
  <c r="U53" i="3" s="1"/>
  <c r="S52" i="3"/>
  <c r="R52" i="3"/>
  <c r="Q52" i="3"/>
  <c r="P52" i="3"/>
  <c r="E52" i="3"/>
  <c r="S51" i="3"/>
  <c r="R51" i="3"/>
  <c r="Q51" i="3"/>
  <c r="P51" i="3"/>
  <c r="E51" i="3"/>
  <c r="T51" i="3" s="1"/>
  <c r="S50" i="3"/>
  <c r="R50" i="3"/>
  <c r="Q50" i="3"/>
  <c r="P50" i="3"/>
  <c r="E50" i="3"/>
  <c r="T50" i="3" s="1"/>
  <c r="U49" i="3"/>
  <c r="T49" i="3"/>
  <c r="S49" i="3"/>
  <c r="R49" i="3"/>
  <c r="Q49" i="3"/>
  <c r="P49" i="3"/>
  <c r="E49" i="3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U46" i="3" s="1"/>
  <c r="P46" i="3"/>
  <c r="E46" i="3"/>
  <c r="S45" i="3"/>
  <c r="R45" i="3"/>
  <c r="Q45" i="3"/>
  <c r="P45" i="3"/>
  <c r="E45" i="3"/>
  <c r="S44" i="3"/>
  <c r="R44" i="3"/>
  <c r="Q44" i="3"/>
  <c r="P44" i="3"/>
  <c r="E44" i="3"/>
  <c r="S42" i="3"/>
  <c r="O42" i="3"/>
  <c r="N42" i="3"/>
  <c r="M42" i="3"/>
  <c r="L42" i="3"/>
  <c r="K42" i="3"/>
  <c r="J42" i="3"/>
  <c r="I42" i="3"/>
  <c r="H42" i="3"/>
  <c r="R42" i="3" s="1"/>
  <c r="G42" i="3"/>
  <c r="F42" i="3"/>
  <c r="C42" i="3"/>
  <c r="B42" i="3"/>
  <c r="E42" i="3" s="1"/>
  <c r="S41" i="3"/>
  <c r="R41" i="3"/>
  <c r="Q41" i="3"/>
  <c r="P41" i="3"/>
  <c r="E41" i="3"/>
  <c r="S40" i="3"/>
  <c r="R40" i="3"/>
  <c r="Q40" i="3"/>
  <c r="P40" i="3"/>
  <c r="E40" i="3"/>
  <c r="T40" i="3" s="1"/>
  <c r="U39" i="3"/>
  <c r="T39" i="3"/>
  <c r="S39" i="3"/>
  <c r="R39" i="3"/>
  <c r="Q39" i="3"/>
  <c r="P39" i="3"/>
  <c r="E39" i="3"/>
  <c r="T38" i="3"/>
  <c r="S38" i="3"/>
  <c r="R38" i="3"/>
  <c r="Q38" i="3"/>
  <c r="P38" i="3"/>
  <c r="E38" i="3"/>
  <c r="T37" i="3"/>
  <c r="S37" i="3"/>
  <c r="R37" i="3"/>
  <c r="Q37" i="3"/>
  <c r="P37" i="3"/>
  <c r="E37" i="3"/>
  <c r="U37" i="3" s="1"/>
  <c r="O35" i="3"/>
  <c r="N35" i="3"/>
  <c r="M35" i="3"/>
  <c r="L35" i="3"/>
  <c r="K35" i="3"/>
  <c r="J35" i="3"/>
  <c r="I35" i="3"/>
  <c r="S35" i="3" s="1"/>
  <c r="H35" i="3"/>
  <c r="G35" i="3"/>
  <c r="F35" i="3"/>
  <c r="C35" i="3"/>
  <c r="B35" i="3"/>
  <c r="U34" i="3"/>
  <c r="T34" i="3"/>
  <c r="S34" i="3"/>
  <c r="R34" i="3"/>
  <c r="Q34" i="3"/>
  <c r="P34" i="3"/>
  <c r="E34" i="3"/>
  <c r="O32" i="3"/>
  <c r="N32" i="3"/>
  <c r="M32" i="3"/>
  <c r="L32" i="3"/>
  <c r="K32" i="3"/>
  <c r="J32" i="3"/>
  <c r="I32" i="3"/>
  <c r="S32" i="3" s="1"/>
  <c r="H32" i="3"/>
  <c r="R32" i="3" s="1"/>
  <c r="G32" i="3"/>
  <c r="F32" i="3"/>
  <c r="C32" i="3"/>
  <c r="B32" i="3"/>
  <c r="S31" i="3"/>
  <c r="R31" i="3"/>
  <c r="Q31" i="3"/>
  <c r="P31" i="3"/>
  <c r="E31" i="3"/>
  <c r="U31" i="3" s="1"/>
  <c r="U30" i="3"/>
  <c r="T30" i="3"/>
  <c r="S30" i="3"/>
  <c r="R30" i="3"/>
  <c r="Q30" i="3"/>
  <c r="P30" i="3"/>
  <c r="E30" i="3"/>
  <c r="S29" i="3"/>
  <c r="R29" i="3"/>
  <c r="Q29" i="3"/>
  <c r="P29" i="3"/>
  <c r="E29" i="3"/>
  <c r="T28" i="3"/>
  <c r="S28" i="3"/>
  <c r="R28" i="3"/>
  <c r="Q28" i="3"/>
  <c r="P28" i="3"/>
  <c r="E28" i="3"/>
  <c r="U28" i="3" s="1"/>
  <c r="O26" i="3"/>
  <c r="N26" i="3"/>
  <c r="M26" i="3"/>
  <c r="L26" i="3"/>
  <c r="K26" i="3"/>
  <c r="J26" i="3"/>
  <c r="I26" i="3"/>
  <c r="S26" i="3" s="1"/>
  <c r="H26" i="3"/>
  <c r="R26" i="3" s="1"/>
  <c r="G26" i="3"/>
  <c r="F26" i="3"/>
  <c r="C26" i="3"/>
  <c r="B26" i="3"/>
  <c r="E26" i="3" s="1"/>
  <c r="S25" i="3"/>
  <c r="R25" i="3"/>
  <c r="Q25" i="3"/>
  <c r="P25" i="3"/>
  <c r="E25" i="3"/>
  <c r="U25" i="3" s="1"/>
  <c r="S24" i="3"/>
  <c r="R24" i="3"/>
  <c r="Q24" i="3"/>
  <c r="P24" i="3"/>
  <c r="E24" i="3"/>
  <c r="U23" i="3"/>
  <c r="S23" i="3"/>
  <c r="R23" i="3"/>
  <c r="Q23" i="3"/>
  <c r="P23" i="3"/>
  <c r="E23" i="3"/>
  <c r="T23" i="3" s="1"/>
  <c r="S22" i="3"/>
  <c r="R22" i="3"/>
  <c r="Q22" i="3"/>
  <c r="P22" i="3"/>
  <c r="E22" i="3"/>
  <c r="U22" i="3" s="1"/>
  <c r="U21" i="3"/>
  <c r="T21" i="3"/>
  <c r="S21" i="3"/>
  <c r="R21" i="3"/>
  <c r="Q21" i="3"/>
  <c r="P21" i="3"/>
  <c r="E21" i="3"/>
  <c r="S20" i="3"/>
  <c r="R20" i="3"/>
  <c r="Q20" i="3"/>
  <c r="P20" i="3"/>
  <c r="E20" i="3"/>
  <c r="U20" i="3" s="1"/>
  <c r="U19" i="3"/>
  <c r="T19" i="3"/>
  <c r="S19" i="3"/>
  <c r="R19" i="3"/>
  <c r="Q19" i="3"/>
  <c r="P19" i="3"/>
  <c r="E19" i="3"/>
  <c r="S17" i="3"/>
  <c r="O17" i="3"/>
  <c r="N17" i="3"/>
  <c r="M17" i="3"/>
  <c r="L17" i="3"/>
  <c r="K17" i="3"/>
  <c r="J17" i="3"/>
  <c r="I17" i="3"/>
  <c r="H17" i="3"/>
  <c r="G17" i="3"/>
  <c r="F17" i="3"/>
  <c r="C17" i="3"/>
  <c r="B17" i="3"/>
  <c r="E17" i="3" s="1"/>
  <c r="U16" i="3"/>
  <c r="T16" i="3"/>
  <c r="S16" i="3"/>
  <c r="R16" i="3"/>
  <c r="Q16" i="3"/>
  <c r="P16" i="3"/>
  <c r="E16" i="3"/>
  <c r="S15" i="3"/>
  <c r="R15" i="3"/>
  <c r="Q15" i="3"/>
  <c r="P15" i="3"/>
  <c r="E15" i="3"/>
  <c r="S14" i="3"/>
  <c r="R14" i="3"/>
  <c r="Q14" i="3"/>
  <c r="P14" i="3"/>
  <c r="E14" i="3"/>
  <c r="U14" i="3" s="1"/>
  <c r="S13" i="3"/>
  <c r="R13" i="3"/>
  <c r="Q13" i="3"/>
  <c r="P13" i="3"/>
  <c r="E13" i="3"/>
  <c r="U12" i="3"/>
  <c r="S12" i="3"/>
  <c r="R12" i="3"/>
  <c r="Q12" i="3"/>
  <c r="P12" i="3"/>
  <c r="E12" i="3"/>
  <c r="T12" i="3" s="1"/>
  <c r="S11" i="3"/>
  <c r="R11" i="3"/>
  <c r="Q11" i="3"/>
  <c r="P11" i="3"/>
  <c r="E11" i="3"/>
  <c r="S10" i="3"/>
  <c r="R10" i="3"/>
  <c r="Q10" i="3"/>
  <c r="P10" i="3"/>
  <c r="E10" i="3"/>
  <c r="U9" i="3"/>
  <c r="T9" i="3"/>
  <c r="S9" i="3"/>
  <c r="R9" i="3"/>
  <c r="Q9" i="3"/>
  <c r="P9" i="3"/>
  <c r="E9" i="3"/>
  <c r="S96" i="2"/>
  <c r="R96" i="2"/>
  <c r="Q96" i="2"/>
  <c r="P96" i="2"/>
  <c r="E96" i="2"/>
  <c r="U96" i="2" s="1"/>
  <c r="U95" i="2"/>
  <c r="T95" i="2"/>
  <c r="S95" i="2"/>
  <c r="R95" i="2"/>
  <c r="Q95" i="2"/>
  <c r="P95" i="2"/>
  <c r="E95" i="2"/>
  <c r="S94" i="2"/>
  <c r="R94" i="2"/>
  <c r="Q94" i="2"/>
  <c r="P94" i="2"/>
  <c r="E94" i="2"/>
  <c r="U94" i="2" s="1"/>
  <c r="S93" i="2"/>
  <c r="R93" i="2"/>
  <c r="Q93" i="2"/>
  <c r="P93" i="2"/>
  <c r="E93" i="2"/>
  <c r="S92" i="2"/>
  <c r="R92" i="2"/>
  <c r="Q92" i="2"/>
  <c r="P92" i="2"/>
  <c r="E92" i="2"/>
  <c r="T92" i="2" s="1"/>
  <c r="S91" i="2"/>
  <c r="R91" i="2"/>
  <c r="Q91" i="2"/>
  <c r="P91" i="2"/>
  <c r="E91" i="2"/>
  <c r="U91" i="2" s="1"/>
  <c r="S90" i="2"/>
  <c r="R90" i="2"/>
  <c r="Q90" i="2"/>
  <c r="P90" i="2"/>
  <c r="E90" i="2"/>
  <c r="U90" i="2" s="1"/>
  <c r="U89" i="2"/>
  <c r="T89" i="2"/>
  <c r="S89" i="2"/>
  <c r="R89" i="2"/>
  <c r="Q89" i="2"/>
  <c r="P89" i="2"/>
  <c r="E89" i="2"/>
  <c r="U88" i="2"/>
  <c r="T88" i="2"/>
  <c r="S88" i="2"/>
  <c r="R88" i="2"/>
  <c r="Q88" i="2"/>
  <c r="P88" i="2"/>
  <c r="E88" i="2"/>
  <c r="O75" i="2"/>
  <c r="N75" i="2"/>
  <c r="M75" i="2"/>
  <c r="L75" i="2"/>
  <c r="K75" i="2"/>
  <c r="J75" i="2"/>
  <c r="I75" i="2"/>
  <c r="H75" i="2"/>
  <c r="G75" i="2"/>
  <c r="F75" i="2"/>
  <c r="C75" i="2"/>
  <c r="B75" i="2"/>
  <c r="O74" i="2"/>
  <c r="N74" i="2"/>
  <c r="M74" i="2"/>
  <c r="L74" i="2"/>
  <c r="K74" i="2"/>
  <c r="J74" i="2"/>
  <c r="I74" i="2"/>
  <c r="H74" i="2"/>
  <c r="G74" i="2"/>
  <c r="F74" i="2"/>
  <c r="C74" i="2"/>
  <c r="B74" i="2"/>
  <c r="O73" i="2"/>
  <c r="N73" i="2"/>
  <c r="M73" i="2"/>
  <c r="L73" i="2"/>
  <c r="K73" i="2"/>
  <c r="S73" i="2" s="1"/>
  <c r="J73" i="2"/>
  <c r="I73" i="2"/>
  <c r="H73" i="2"/>
  <c r="G73" i="2"/>
  <c r="F73" i="2"/>
  <c r="C73" i="2"/>
  <c r="B73" i="2"/>
  <c r="E73" i="2" s="1"/>
  <c r="U72" i="2"/>
  <c r="T72" i="2"/>
  <c r="S72" i="2"/>
  <c r="R72" i="2"/>
  <c r="Q72" i="2"/>
  <c r="P72" i="2"/>
  <c r="E72" i="2"/>
  <c r="S71" i="2"/>
  <c r="R71" i="2"/>
  <c r="Q71" i="2"/>
  <c r="P71" i="2"/>
  <c r="E71" i="2"/>
  <c r="U71" i="2" s="1"/>
  <c r="O69" i="2"/>
  <c r="N69" i="2"/>
  <c r="M69" i="2"/>
  <c r="L69" i="2"/>
  <c r="K69" i="2"/>
  <c r="J69" i="2"/>
  <c r="I69" i="2"/>
  <c r="H69" i="2"/>
  <c r="G69" i="2"/>
  <c r="F69" i="2"/>
  <c r="C69" i="2"/>
  <c r="B69" i="2"/>
  <c r="O68" i="2"/>
  <c r="N68" i="2"/>
  <c r="M68" i="2"/>
  <c r="L68" i="2"/>
  <c r="K68" i="2"/>
  <c r="J68" i="2"/>
  <c r="I68" i="2"/>
  <c r="S68" i="2" s="1"/>
  <c r="H68" i="2"/>
  <c r="R68" i="2" s="1"/>
  <c r="G68" i="2"/>
  <c r="F68" i="2"/>
  <c r="C68" i="2"/>
  <c r="B68" i="2"/>
  <c r="E68" i="2" s="1"/>
  <c r="U67" i="2"/>
  <c r="T67" i="2"/>
  <c r="S67" i="2"/>
  <c r="R67" i="2"/>
  <c r="Q67" i="2"/>
  <c r="P67" i="2"/>
  <c r="E67" i="2"/>
  <c r="S66" i="2"/>
  <c r="R66" i="2"/>
  <c r="Q66" i="2"/>
  <c r="P66" i="2"/>
  <c r="E66" i="2"/>
  <c r="U66" i="2" s="1"/>
  <c r="S65" i="2"/>
  <c r="R65" i="2"/>
  <c r="Q65" i="2"/>
  <c r="P65" i="2"/>
  <c r="E65" i="2"/>
  <c r="U65" i="2" s="1"/>
  <c r="S64" i="2"/>
  <c r="R64" i="2"/>
  <c r="Q64" i="2"/>
  <c r="P64" i="2"/>
  <c r="E64" i="2"/>
  <c r="T64" i="2" s="1"/>
  <c r="T63" i="2"/>
  <c r="S63" i="2"/>
  <c r="R63" i="2"/>
  <c r="Q63" i="2"/>
  <c r="P63" i="2"/>
  <c r="E63" i="2"/>
  <c r="O61" i="2"/>
  <c r="N61" i="2"/>
  <c r="M61" i="2"/>
  <c r="L61" i="2"/>
  <c r="K61" i="2"/>
  <c r="J61" i="2"/>
  <c r="I61" i="2"/>
  <c r="S61" i="2" s="1"/>
  <c r="H61" i="2"/>
  <c r="R61" i="2" s="1"/>
  <c r="C61" i="2"/>
  <c r="B61" i="2"/>
  <c r="E61" i="2" s="1"/>
  <c r="S60" i="2"/>
  <c r="R60" i="2"/>
  <c r="Q60" i="2"/>
  <c r="P60" i="2"/>
  <c r="E60" i="2"/>
  <c r="T60" i="2" s="1"/>
  <c r="T59" i="2"/>
  <c r="S59" i="2"/>
  <c r="R59" i="2"/>
  <c r="Q59" i="2"/>
  <c r="P59" i="2"/>
  <c r="E59" i="2"/>
  <c r="U59" i="2" s="1"/>
  <c r="U58" i="2"/>
  <c r="T58" i="2"/>
  <c r="S58" i="2"/>
  <c r="R58" i="2"/>
  <c r="Q58" i="2"/>
  <c r="P58" i="2"/>
  <c r="E58" i="2"/>
  <c r="S57" i="2"/>
  <c r="R57" i="2"/>
  <c r="Q57" i="2"/>
  <c r="P57" i="2"/>
  <c r="E57" i="2"/>
  <c r="U57" i="2" s="1"/>
  <c r="O55" i="2"/>
  <c r="N55" i="2"/>
  <c r="M55" i="2"/>
  <c r="L55" i="2"/>
  <c r="K55" i="2"/>
  <c r="J55" i="2"/>
  <c r="I55" i="2"/>
  <c r="H55" i="2"/>
  <c r="G55" i="2"/>
  <c r="F55" i="2"/>
  <c r="C55" i="2"/>
  <c r="B55" i="2"/>
  <c r="S54" i="2"/>
  <c r="R54" i="2"/>
  <c r="Q54" i="2"/>
  <c r="P54" i="2"/>
  <c r="E54" i="2"/>
  <c r="U54" i="2" s="1"/>
  <c r="S53" i="2"/>
  <c r="R53" i="2"/>
  <c r="Q53" i="2"/>
  <c r="P53" i="2"/>
  <c r="E53" i="2"/>
  <c r="U53" i="2" s="1"/>
  <c r="U52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S49" i="2"/>
  <c r="R49" i="2"/>
  <c r="Q49" i="2"/>
  <c r="P49" i="2"/>
  <c r="E49" i="2"/>
  <c r="T49" i="2" s="1"/>
  <c r="T48" i="2"/>
  <c r="S48" i="2"/>
  <c r="R48" i="2"/>
  <c r="Q48" i="2"/>
  <c r="P48" i="2"/>
  <c r="E48" i="2"/>
  <c r="U48" i="2" s="1"/>
  <c r="U47" i="2"/>
  <c r="T47" i="2"/>
  <c r="S47" i="2"/>
  <c r="R47" i="2"/>
  <c r="Q47" i="2"/>
  <c r="P47" i="2"/>
  <c r="E47" i="2"/>
  <c r="S46" i="2"/>
  <c r="R46" i="2"/>
  <c r="Q46" i="2"/>
  <c r="P46" i="2"/>
  <c r="E46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S42" i="2"/>
  <c r="O42" i="2"/>
  <c r="N42" i="2"/>
  <c r="M42" i="2"/>
  <c r="L42" i="2"/>
  <c r="K42" i="2"/>
  <c r="J42" i="2"/>
  <c r="I42" i="2"/>
  <c r="H42" i="2"/>
  <c r="R42" i="2" s="1"/>
  <c r="G42" i="2"/>
  <c r="F42" i="2"/>
  <c r="C42" i="2"/>
  <c r="B42" i="2"/>
  <c r="E42" i="2" s="1"/>
  <c r="S41" i="2"/>
  <c r="R41" i="2"/>
  <c r="Q41" i="2"/>
  <c r="P41" i="2"/>
  <c r="E41" i="2"/>
  <c r="U41" i="2" s="1"/>
  <c r="S40" i="2"/>
  <c r="R40" i="2"/>
  <c r="Q40" i="2"/>
  <c r="P40" i="2"/>
  <c r="E40" i="2"/>
  <c r="S39" i="2"/>
  <c r="R39" i="2"/>
  <c r="Q39" i="2"/>
  <c r="P39" i="2"/>
  <c r="E39" i="2"/>
  <c r="S38" i="2"/>
  <c r="R38" i="2"/>
  <c r="Q38" i="2"/>
  <c r="P38" i="2"/>
  <c r="E38" i="2"/>
  <c r="S37" i="2"/>
  <c r="R37" i="2"/>
  <c r="Q37" i="2"/>
  <c r="P37" i="2"/>
  <c r="E37" i="2"/>
  <c r="O35" i="2"/>
  <c r="N35" i="2"/>
  <c r="M35" i="2"/>
  <c r="L35" i="2"/>
  <c r="K35" i="2"/>
  <c r="J35" i="2"/>
  <c r="R35" i="2" s="1"/>
  <c r="I35" i="2"/>
  <c r="H35" i="2"/>
  <c r="G35" i="2"/>
  <c r="F35" i="2"/>
  <c r="C35" i="2"/>
  <c r="B35" i="2"/>
  <c r="E35" i="2" s="1"/>
  <c r="S34" i="2"/>
  <c r="R34" i="2"/>
  <c r="Q34" i="2"/>
  <c r="P34" i="2"/>
  <c r="E34" i="2"/>
  <c r="T34" i="2" s="1"/>
  <c r="O32" i="2"/>
  <c r="N32" i="2"/>
  <c r="M32" i="2"/>
  <c r="L32" i="2"/>
  <c r="K32" i="2"/>
  <c r="J32" i="2"/>
  <c r="I32" i="2"/>
  <c r="S32" i="2" s="1"/>
  <c r="H32" i="2"/>
  <c r="R32" i="2" s="1"/>
  <c r="G32" i="2"/>
  <c r="F32" i="2"/>
  <c r="C32" i="2"/>
  <c r="B32" i="2"/>
  <c r="S31" i="2"/>
  <c r="R31" i="2"/>
  <c r="Q31" i="2"/>
  <c r="P31" i="2"/>
  <c r="E31" i="2"/>
  <c r="S30" i="2"/>
  <c r="R30" i="2"/>
  <c r="Q30" i="2"/>
  <c r="P30" i="2"/>
  <c r="E30" i="2"/>
  <c r="U30" i="2" s="1"/>
  <c r="U29" i="2"/>
  <c r="T29" i="2"/>
  <c r="S29" i="2"/>
  <c r="R29" i="2"/>
  <c r="Q29" i="2"/>
  <c r="P29" i="2"/>
  <c r="E29" i="2"/>
  <c r="S28" i="2"/>
  <c r="R28" i="2"/>
  <c r="Q28" i="2"/>
  <c r="P28" i="2"/>
  <c r="E28" i="2"/>
  <c r="O26" i="2"/>
  <c r="N26" i="2"/>
  <c r="M26" i="2"/>
  <c r="L26" i="2"/>
  <c r="K26" i="2"/>
  <c r="J26" i="2"/>
  <c r="I26" i="2"/>
  <c r="H26" i="2"/>
  <c r="R26" i="2" s="1"/>
  <c r="G26" i="2"/>
  <c r="F26" i="2"/>
  <c r="C26" i="2"/>
  <c r="B26" i="2"/>
  <c r="E26" i="2" s="1"/>
  <c r="T25" i="2"/>
  <c r="S25" i="2"/>
  <c r="R25" i="2"/>
  <c r="Q25" i="2"/>
  <c r="P25" i="2"/>
  <c r="E25" i="2"/>
  <c r="U25" i="2" s="1"/>
  <c r="S24" i="2"/>
  <c r="R24" i="2"/>
  <c r="Q24" i="2"/>
  <c r="P24" i="2"/>
  <c r="E24" i="2"/>
  <c r="S23" i="2"/>
  <c r="R23" i="2"/>
  <c r="Q23" i="2"/>
  <c r="P23" i="2"/>
  <c r="E23" i="2"/>
  <c r="U23" i="2" s="1"/>
  <c r="S22" i="2"/>
  <c r="R22" i="2"/>
  <c r="Q22" i="2"/>
  <c r="P22" i="2"/>
  <c r="E22" i="2"/>
  <c r="U21" i="2"/>
  <c r="S21" i="2"/>
  <c r="R21" i="2"/>
  <c r="Q21" i="2"/>
  <c r="P21" i="2"/>
  <c r="E21" i="2"/>
  <c r="T21" i="2" s="1"/>
  <c r="S20" i="2"/>
  <c r="R20" i="2"/>
  <c r="Q20" i="2"/>
  <c r="P20" i="2"/>
  <c r="E20" i="2"/>
  <c r="S19" i="2"/>
  <c r="R19" i="2"/>
  <c r="Q19" i="2"/>
  <c r="P19" i="2"/>
  <c r="E19" i="2"/>
  <c r="T19" i="2" s="1"/>
  <c r="R17" i="2"/>
  <c r="O17" i="2"/>
  <c r="N17" i="2"/>
  <c r="M17" i="2"/>
  <c r="L17" i="2"/>
  <c r="K17" i="2"/>
  <c r="S17" i="2" s="1"/>
  <c r="J17" i="2"/>
  <c r="I17" i="2"/>
  <c r="H17" i="2"/>
  <c r="G17" i="2"/>
  <c r="F17" i="2"/>
  <c r="C17" i="2"/>
  <c r="B17" i="2"/>
  <c r="E17" i="2" s="1"/>
  <c r="U16" i="2"/>
  <c r="S16" i="2"/>
  <c r="R16" i="2"/>
  <c r="Q16" i="2"/>
  <c r="P16" i="2"/>
  <c r="E16" i="2"/>
  <c r="T16" i="2" s="1"/>
  <c r="S15" i="2"/>
  <c r="R15" i="2"/>
  <c r="Q15" i="2"/>
  <c r="P15" i="2"/>
  <c r="E15" i="2"/>
  <c r="T15" i="2" s="1"/>
  <c r="S14" i="2"/>
  <c r="R14" i="2"/>
  <c r="Q14" i="2"/>
  <c r="P14" i="2"/>
  <c r="E14" i="2"/>
  <c r="U14" i="2" s="1"/>
  <c r="S13" i="2"/>
  <c r="R13" i="2"/>
  <c r="Q13" i="2"/>
  <c r="P13" i="2"/>
  <c r="E13" i="2"/>
  <c r="S12" i="2"/>
  <c r="R12" i="2"/>
  <c r="Q12" i="2"/>
  <c r="P12" i="2"/>
  <c r="E12" i="2"/>
  <c r="U12" i="2" s="1"/>
  <c r="S11" i="2"/>
  <c r="R11" i="2"/>
  <c r="Q11" i="2"/>
  <c r="P11" i="2"/>
  <c r="E11" i="2"/>
  <c r="S10" i="2"/>
  <c r="R10" i="2"/>
  <c r="Q10" i="2"/>
  <c r="P10" i="2"/>
  <c r="E10" i="2"/>
  <c r="S9" i="2"/>
  <c r="R9" i="2"/>
  <c r="Q9" i="2"/>
  <c r="P9" i="2"/>
  <c r="E9" i="2"/>
  <c r="U9" i="2" s="1"/>
  <c r="S96" i="1"/>
  <c r="R96" i="1"/>
  <c r="Q96" i="1"/>
  <c r="P96" i="1"/>
  <c r="E96" i="1"/>
  <c r="U96" i="1" s="1"/>
  <c r="T95" i="1"/>
  <c r="S95" i="1"/>
  <c r="R95" i="1"/>
  <c r="Q95" i="1"/>
  <c r="P95" i="1"/>
  <c r="E95" i="1"/>
  <c r="U95" i="1" s="1"/>
  <c r="S94" i="1"/>
  <c r="R94" i="1"/>
  <c r="Q94" i="1"/>
  <c r="P94" i="1"/>
  <c r="E94" i="1"/>
  <c r="T93" i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S90" i="1"/>
  <c r="R90" i="1"/>
  <c r="Q90" i="1"/>
  <c r="P90" i="1"/>
  <c r="E90" i="1"/>
  <c r="T89" i="1"/>
  <c r="S89" i="1"/>
  <c r="R89" i="1"/>
  <c r="Q89" i="1"/>
  <c r="P89" i="1"/>
  <c r="E89" i="1"/>
  <c r="U89" i="1" s="1"/>
  <c r="U88" i="1"/>
  <c r="T88" i="1"/>
  <c r="S88" i="1"/>
  <c r="R88" i="1"/>
  <c r="Q88" i="1"/>
  <c r="P88" i="1"/>
  <c r="E88" i="1"/>
  <c r="O75" i="1"/>
  <c r="N75" i="1"/>
  <c r="M75" i="1"/>
  <c r="L75" i="1"/>
  <c r="K75" i="1"/>
  <c r="J75" i="1"/>
  <c r="I75" i="1"/>
  <c r="H75" i="1"/>
  <c r="G75" i="1"/>
  <c r="F75" i="1"/>
  <c r="C75" i="1"/>
  <c r="B75" i="1"/>
  <c r="R74" i="1"/>
  <c r="Q74" i="1"/>
  <c r="O74" i="1"/>
  <c r="N74" i="1"/>
  <c r="M74" i="1"/>
  <c r="L74" i="1"/>
  <c r="K74" i="1"/>
  <c r="J74" i="1"/>
  <c r="I74" i="1"/>
  <c r="S74" i="1" s="1"/>
  <c r="H74" i="1"/>
  <c r="G74" i="1"/>
  <c r="F74" i="1"/>
  <c r="C74" i="1"/>
  <c r="B74" i="1"/>
  <c r="O73" i="1"/>
  <c r="N73" i="1"/>
  <c r="M73" i="1"/>
  <c r="L73" i="1"/>
  <c r="K73" i="1"/>
  <c r="J73" i="1"/>
  <c r="I73" i="1"/>
  <c r="H73" i="1"/>
  <c r="G73" i="1"/>
  <c r="F73" i="1"/>
  <c r="C73" i="1"/>
  <c r="B73" i="1"/>
  <c r="U72" i="1"/>
  <c r="S72" i="1"/>
  <c r="R72" i="1"/>
  <c r="Q72" i="1"/>
  <c r="P72" i="1"/>
  <c r="E72" i="1"/>
  <c r="T72" i="1" s="1"/>
  <c r="S71" i="1"/>
  <c r="R71" i="1"/>
  <c r="Q71" i="1"/>
  <c r="P71" i="1"/>
  <c r="E71" i="1"/>
  <c r="O69" i="1"/>
  <c r="N69" i="1"/>
  <c r="M69" i="1"/>
  <c r="L69" i="1"/>
  <c r="K69" i="1"/>
  <c r="J69" i="1"/>
  <c r="I69" i="1"/>
  <c r="H69" i="1"/>
  <c r="G69" i="1"/>
  <c r="F69" i="1"/>
  <c r="C69" i="1"/>
  <c r="B69" i="1"/>
  <c r="O68" i="1"/>
  <c r="N68" i="1"/>
  <c r="M68" i="1"/>
  <c r="L68" i="1"/>
  <c r="K68" i="1"/>
  <c r="J68" i="1"/>
  <c r="I68" i="1"/>
  <c r="S68" i="1" s="1"/>
  <c r="H68" i="1"/>
  <c r="R68" i="1" s="1"/>
  <c r="G68" i="1"/>
  <c r="F68" i="1"/>
  <c r="E68" i="1"/>
  <c r="C68" i="1"/>
  <c r="B68" i="1"/>
  <c r="S67" i="1"/>
  <c r="R67" i="1"/>
  <c r="Q67" i="1"/>
  <c r="P67" i="1"/>
  <c r="E67" i="1"/>
  <c r="T67" i="1" s="1"/>
  <c r="S66" i="1"/>
  <c r="R66" i="1"/>
  <c r="Q66" i="1"/>
  <c r="P66" i="1"/>
  <c r="E66" i="1"/>
  <c r="U66" i="1" s="1"/>
  <c r="U65" i="1"/>
  <c r="S65" i="1"/>
  <c r="R65" i="1"/>
  <c r="Q65" i="1"/>
  <c r="P65" i="1"/>
  <c r="E65" i="1"/>
  <c r="T65" i="1" s="1"/>
  <c r="S64" i="1"/>
  <c r="R64" i="1"/>
  <c r="Q64" i="1"/>
  <c r="P64" i="1"/>
  <c r="E64" i="1"/>
  <c r="T64" i="1" s="1"/>
  <c r="S63" i="1"/>
  <c r="R63" i="1"/>
  <c r="Q63" i="1"/>
  <c r="P63" i="1"/>
  <c r="E63" i="1"/>
  <c r="U63" i="1" s="1"/>
  <c r="O61" i="1"/>
  <c r="N61" i="1"/>
  <c r="M61" i="1"/>
  <c r="L61" i="1"/>
  <c r="K61" i="1"/>
  <c r="J61" i="1"/>
  <c r="I61" i="1"/>
  <c r="S61" i="1" s="1"/>
  <c r="H61" i="1"/>
  <c r="R61" i="1" s="1"/>
  <c r="C61" i="1"/>
  <c r="B61" i="1"/>
  <c r="E61" i="1" s="1"/>
  <c r="S60" i="1"/>
  <c r="R60" i="1"/>
  <c r="Q60" i="1"/>
  <c r="P60" i="1"/>
  <c r="E60" i="1"/>
  <c r="U60" i="1" s="1"/>
  <c r="S59" i="1"/>
  <c r="R59" i="1"/>
  <c r="Q59" i="1"/>
  <c r="P59" i="1"/>
  <c r="E59" i="1"/>
  <c r="S58" i="1"/>
  <c r="R58" i="1"/>
  <c r="Q58" i="1"/>
  <c r="P58" i="1"/>
  <c r="E58" i="1"/>
  <c r="T58" i="1" s="1"/>
  <c r="U57" i="1"/>
  <c r="S57" i="1"/>
  <c r="R57" i="1"/>
  <c r="Q57" i="1"/>
  <c r="P57" i="1"/>
  <c r="E57" i="1"/>
  <c r="T57" i="1" s="1"/>
  <c r="O55" i="1"/>
  <c r="N55" i="1"/>
  <c r="M55" i="1"/>
  <c r="L55" i="1"/>
  <c r="K55" i="1"/>
  <c r="J55" i="1"/>
  <c r="I55" i="1"/>
  <c r="H55" i="1"/>
  <c r="G55" i="1"/>
  <c r="F55" i="1"/>
  <c r="C55" i="1"/>
  <c r="B55" i="1"/>
  <c r="S54" i="1"/>
  <c r="R54" i="1"/>
  <c r="Q54" i="1"/>
  <c r="P54" i="1"/>
  <c r="E54" i="1"/>
  <c r="U53" i="1"/>
  <c r="S53" i="1"/>
  <c r="R53" i="1"/>
  <c r="Q53" i="1"/>
  <c r="P53" i="1"/>
  <c r="E53" i="1"/>
  <c r="S52" i="1"/>
  <c r="R52" i="1"/>
  <c r="Q52" i="1"/>
  <c r="P52" i="1"/>
  <c r="E52" i="1"/>
  <c r="U52" i="1" s="1"/>
  <c r="S51" i="1"/>
  <c r="R51" i="1"/>
  <c r="Q51" i="1"/>
  <c r="P51" i="1"/>
  <c r="E51" i="1"/>
  <c r="T50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S47" i="1"/>
  <c r="R47" i="1"/>
  <c r="Q47" i="1"/>
  <c r="P47" i="1"/>
  <c r="E47" i="1"/>
  <c r="U46" i="1"/>
  <c r="T46" i="1"/>
  <c r="S46" i="1"/>
  <c r="R46" i="1"/>
  <c r="Q46" i="1"/>
  <c r="P46" i="1"/>
  <c r="E46" i="1"/>
  <c r="S45" i="1"/>
  <c r="R45" i="1"/>
  <c r="Q45" i="1"/>
  <c r="U45" i="1" s="1"/>
  <c r="P45" i="1"/>
  <c r="E45" i="1"/>
  <c r="T45" i="1" s="1"/>
  <c r="S44" i="1"/>
  <c r="R44" i="1"/>
  <c r="Q44" i="1"/>
  <c r="P44" i="1"/>
  <c r="E44" i="1"/>
  <c r="T44" i="1" s="1"/>
  <c r="O42" i="1"/>
  <c r="N42" i="1"/>
  <c r="M42" i="1"/>
  <c r="L42" i="1"/>
  <c r="K42" i="1"/>
  <c r="J42" i="1"/>
  <c r="I42" i="1"/>
  <c r="H42" i="1"/>
  <c r="R42" i="1" s="1"/>
  <c r="G42" i="1"/>
  <c r="F42" i="1"/>
  <c r="C42" i="1"/>
  <c r="E42" i="1" s="1"/>
  <c r="B42" i="1"/>
  <c r="S41" i="1"/>
  <c r="R41" i="1"/>
  <c r="Q41" i="1"/>
  <c r="P41" i="1"/>
  <c r="E41" i="1"/>
  <c r="U41" i="1" s="1"/>
  <c r="S40" i="1"/>
  <c r="R40" i="1"/>
  <c r="Q40" i="1"/>
  <c r="P40" i="1"/>
  <c r="E40" i="1"/>
  <c r="T40" i="1" s="1"/>
  <c r="S39" i="1"/>
  <c r="R39" i="1"/>
  <c r="Q39" i="1"/>
  <c r="P39" i="1"/>
  <c r="E39" i="1"/>
  <c r="U39" i="1" s="1"/>
  <c r="T38" i="1"/>
  <c r="S38" i="1"/>
  <c r="R38" i="1"/>
  <c r="Q38" i="1"/>
  <c r="P38" i="1"/>
  <c r="E38" i="1"/>
  <c r="T37" i="1"/>
  <c r="S37" i="1"/>
  <c r="R37" i="1"/>
  <c r="Q37" i="1"/>
  <c r="P37" i="1"/>
  <c r="E37" i="1"/>
  <c r="O35" i="1"/>
  <c r="N35" i="1"/>
  <c r="M35" i="1"/>
  <c r="L35" i="1"/>
  <c r="K35" i="1"/>
  <c r="J35" i="1"/>
  <c r="I35" i="1"/>
  <c r="S35" i="1" s="1"/>
  <c r="H35" i="1"/>
  <c r="G35" i="1"/>
  <c r="F35" i="1"/>
  <c r="E35" i="1"/>
  <c r="C35" i="1"/>
  <c r="B35" i="1"/>
  <c r="S34" i="1"/>
  <c r="R34" i="1"/>
  <c r="Q34" i="1"/>
  <c r="P34" i="1"/>
  <c r="E34" i="1"/>
  <c r="U34" i="1" s="1"/>
  <c r="O32" i="1"/>
  <c r="N32" i="1"/>
  <c r="M32" i="1"/>
  <c r="L32" i="1"/>
  <c r="K32" i="1"/>
  <c r="J32" i="1"/>
  <c r="I32" i="1"/>
  <c r="H32" i="1"/>
  <c r="R32" i="1" s="1"/>
  <c r="G32" i="1"/>
  <c r="F32" i="1"/>
  <c r="C32" i="1"/>
  <c r="B32" i="1"/>
  <c r="S31" i="1"/>
  <c r="R31" i="1"/>
  <c r="Q31" i="1"/>
  <c r="P31" i="1"/>
  <c r="T31" i="1" s="1"/>
  <c r="E31" i="1"/>
  <c r="S30" i="1"/>
  <c r="R30" i="1"/>
  <c r="Q30" i="1"/>
  <c r="P30" i="1"/>
  <c r="E30" i="1"/>
  <c r="S29" i="1"/>
  <c r="R29" i="1"/>
  <c r="Q29" i="1"/>
  <c r="P29" i="1"/>
  <c r="E29" i="1"/>
  <c r="T29" i="1" s="1"/>
  <c r="S28" i="1"/>
  <c r="R28" i="1"/>
  <c r="Q28" i="1"/>
  <c r="P28" i="1"/>
  <c r="E28" i="1"/>
  <c r="O26" i="1"/>
  <c r="N26" i="1"/>
  <c r="M26" i="1"/>
  <c r="L26" i="1"/>
  <c r="K26" i="1"/>
  <c r="J26" i="1"/>
  <c r="I26" i="1"/>
  <c r="H26" i="1"/>
  <c r="G26" i="1"/>
  <c r="F26" i="1"/>
  <c r="C26" i="1"/>
  <c r="B26" i="1"/>
  <c r="S25" i="1"/>
  <c r="R25" i="1"/>
  <c r="Q25" i="1"/>
  <c r="P25" i="1"/>
  <c r="E25" i="1"/>
  <c r="U25" i="1" s="1"/>
  <c r="S24" i="1"/>
  <c r="R24" i="1"/>
  <c r="Q24" i="1"/>
  <c r="P24" i="1"/>
  <c r="E24" i="1"/>
  <c r="T24" i="1" s="1"/>
  <c r="S23" i="1"/>
  <c r="R23" i="1"/>
  <c r="Q23" i="1"/>
  <c r="P23" i="1"/>
  <c r="E23" i="1"/>
  <c r="U23" i="1" s="1"/>
  <c r="S22" i="1"/>
  <c r="R22" i="1"/>
  <c r="Q22" i="1"/>
  <c r="U22" i="1" s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U20" i="1" s="1"/>
  <c r="U19" i="1"/>
  <c r="T19" i="1"/>
  <c r="S19" i="1"/>
  <c r="R19" i="1"/>
  <c r="Q19" i="1"/>
  <c r="P19" i="1"/>
  <c r="E19" i="1"/>
  <c r="O17" i="1"/>
  <c r="N17" i="1"/>
  <c r="M17" i="1"/>
  <c r="L17" i="1"/>
  <c r="K17" i="1"/>
  <c r="S17" i="1" s="1"/>
  <c r="J17" i="1"/>
  <c r="I17" i="1"/>
  <c r="H17" i="1"/>
  <c r="G17" i="1"/>
  <c r="F17" i="1"/>
  <c r="C17" i="1"/>
  <c r="B17" i="1"/>
  <c r="U16" i="1"/>
  <c r="T16" i="1"/>
  <c r="S16" i="1"/>
  <c r="R16" i="1"/>
  <c r="Q16" i="1"/>
  <c r="P16" i="1"/>
  <c r="E16" i="1"/>
  <c r="S15" i="1"/>
  <c r="R15" i="1"/>
  <c r="Q15" i="1"/>
  <c r="P15" i="1"/>
  <c r="E15" i="1"/>
  <c r="S14" i="1"/>
  <c r="R14" i="1"/>
  <c r="Q14" i="1"/>
  <c r="P14" i="1"/>
  <c r="E14" i="1"/>
  <c r="S13" i="1"/>
  <c r="R13" i="1"/>
  <c r="Q13" i="1"/>
  <c r="P13" i="1"/>
  <c r="E13" i="1"/>
  <c r="U13" i="1" s="1"/>
  <c r="S12" i="1"/>
  <c r="R12" i="1"/>
  <c r="Q12" i="1"/>
  <c r="P12" i="1"/>
  <c r="E12" i="1"/>
  <c r="T12" i="1" s="1"/>
  <c r="S11" i="1"/>
  <c r="R11" i="1"/>
  <c r="Q11" i="1"/>
  <c r="P11" i="1"/>
  <c r="E11" i="1"/>
  <c r="U10" i="1"/>
  <c r="S10" i="1"/>
  <c r="R10" i="1"/>
  <c r="Q10" i="1"/>
  <c r="P10" i="1"/>
  <c r="E10" i="1"/>
  <c r="T10" i="1" s="1"/>
  <c r="S9" i="1"/>
  <c r="R9" i="1"/>
  <c r="Q9" i="1"/>
  <c r="P9" i="1"/>
  <c r="E9" i="1"/>
  <c r="U15" i="17" l="1"/>
  <c r="T15" i="17"/>
  <c r="T91" i="20"/>
  <c r="U91" i="20"/>
  <c r="U95" i="20"/>
  <c r="T95" i="20"/>
  <c r="O115" i="7"/>
  <c r="O114" i="7"/>
  <c r="U12" i="11"/>
  <c r="T12" i="11"/>
  <c r="U37" i="22"/>
  <c r="T37" i="22"/>
  <c r="J114" i="10"/>
  <c r="D114" i="9"/>
  <c r="T38" i="8"/>
  <c r="T65" i="10"/>
  <c r="U65" i="10"/>
  <c r="U25" i="15"/>
  <c r="T25" i="15"/>
  <c r="U48" i="15"/>
  <c r="T48" i="15"/>
  <c r="U52" i="15"/>
  <c r="T52" i="15"/>
  <c r="Q73" i="19"/>
  <c r="S73" i="19"/>
  <c r="U51" i="1"/>
  <c r="T51" i="1"/>
  <c r="R73" i="1"/>
  <c r="U21" i="4"/>
  <c r="T21" i="4"/>
  <c r="U16" i="6"/>
  <c r="T16" i="6"/>
  <c r="P74" i="7"/>
  <c r="R74" i="7"/>
  <c r="T93" i="8"/>
  <c r="U93" i="8"/>
  <c r="U41" i="9"/>
  <c r="T41" i="9"/>
  <c r="U44" i="15"/>
  <c r="T44" i="15"/>
  <c r="T39" i="19"/>
  <c r="U39" i="19"/>
  <c r="U10" i="22"/>
  <c r="T10" i="22"/>
  <c r="T49" i="22"/>
  <c r="U49" i="22"/>
  <c r="H114" i="18"/>
  <c r="K114" i="10"/>
  <c r="N114" i="22"/>
  <c r="N115" i="22"/>
  <c r="O114" i="17"/>
  <c r="O115" i="17"/>
  <c r="E32" i="1"/>
  <c r="R35" i="1"/>
  <c r="T47" i="1"/>
  <c r="U47" i="1"/>
  <c r="R73" i="3"/>
  <c r="U90" i="3"/>
  <c r="T90" i="3"/>
  <c r="U71" i="5"/>
  <c r="U12" i="6"/>
  <c r="T12" i="6"/>
  <c r="E74" i="6"/>
  <c r="T34" i="7"/>
  <c r="T88" i="10"/>
  <c r="U88" i="10"/>
  <c r="T96" i="10"/>
  <c r="U96" i="10"/>
  <c r="T21" i="15"/>
  <c r="U21" i="15"/>
  <c r="S32" i="15"/>
  <c r="Q32" i="15"/>
  <c r="U12" i="18"/>
  <c r="T12" i="18"/>
  <c r="T19" i="19"/>
  <c r="U19" i="19"/>
  <c r="U101" i="20"/>
  <c r="N115" i="5"/>
  <c r="N114" i="5"/>
  <c r="U93" i="14"/>
  <c r="T93" i="14"/>
  <c r="T16" i="8"/>
  <c r="U16" i="8"/>
  <c r="T37" i="9"/>
  <c r="U37" i="9"/>
  <c r="U53" i="10"/>
  <c r="T53" i="10"/>
  <c r="Q74" i="12"/>
  <c r="Q73" i="3"/>
  <c r="S73" i="3"/>
  <c r="U28" i="1"/>
  <c r="T28" i="1"/>
  <c r="R73" i="2"/>
  <c r="T96" i="5"/>
  <c r="U96" i="5"/>
  <c r="T15" i="7"/>
  <c r="T88" i="7"/>
  <c r="T96" i="7"/>
  <c r="U28" i="8"/>
  <c r="T28" i="8"/>
  <c r="T39" i="8"/>
  <c r="U39" i="8"/>
  <c r="U53" i="13"/>
  <c r="T53" i="13"/>
  <c r="P35" i="18"/>
  <c r="R35" i="18"/>
  <c r="U91" i="18"/>
  <c r="U11" i="19"/>
  <c r="U95" i="21"/>
  <c r="T95" i="21"/>
  <c r="N114" i="15"/>
  <c r="N115" i="15"/>
  <c r="T39" i="1"/>
  <c r="Q73" i="2"/>
  <c r="T30" i="7"/>
  <c r="U20" i="8"/>
  <c r="T20" i="8"/>
  <c r="S74" i="12"/>
  <c r="T13" i="13"/>
  <c r="U13" i="13"/>
  <c r="T41" i="13"/>
  <c r="U41" i="13"/>
  <c r="U45" i="13"/>
  <c r="T45" i="13"/>
  <c r="R17" i="15"/>
  <c r="E32" i="18"/>
  <c r="Q35" i="18"/>
  <c r="U52" i="18"/>
  <c r="T52" i="18"/>
  <c r="T95" i="18"/>
  <c r="T15" i="19"/>
  <c r="U28" i="19"/>
  <c r="T28" i="19"/>
  <c r="Q35" i="19"/>
  <c r="S35" i="19"/>
  <c r="U91" i="21"/>
  <c r="T91" i="21"/>
  <c r="F114" i="2"/>
  <c r="O114" i="15"/>
  <c r="O115" i="15"/>
  <c r="T60" i="13"/>
  <c r="U60" i="13"/>
  <c r="E61" i="6"/>
  <c r="T89" i="7"/>
  <c r="U89" i="7"/>
  <c r="U9" i="8"/>
  <c r="T9" i="8"/>
  <c r="U67" i="8"/>
  <c r="T67" i="8"/>
  <c r="U93" i="12"/>
  <c r="T93" i="12"/>
  <c r="Q17" i="15"/>
  <c r="S17" i="15"/>
  <c r="T40" i="18"/>
  <c r="T88" i="18"/>
  <c r="U88" i="18"/>
  <c r="T96" i="18"/>
  <c r="U96" i="18"/>
  <c r="T60" i="21"/>
  <c r="U60" i="21"/>
  <c r="T102" i="20"/>
  <c r="N115" i="17"/>
  <c r="Q35" i="14"/>
  <c r="S35" i="14"/>
  <c r="U14" i="15"/>
  <c r="T14" i="15"/>
  <c r="N114" i="8"/>
  <c r="N115" i="8"/>
  <c r="O115" i="3"/>
  <c r="O114" i="3"/>
  <c r="T89" i="12"/>
  <c r="U89" i="12"/>
  <c r="E17" i="1"/>
  <c r="U10" i="3"/>
  <c r="T10" i="3"/>
  <c r="U29" i="3"/>
  <c r="T29" i="3"/>
  <c r="E17" i="5"/>
  <c r="U21" i="5"/>
  <c r="T21" i="5"/>
  <c r="T19" i="7"/>
  <c r="T54" i="7"/>
  <c r="U54" i="7"/>
  <c r="T59" i="9"/>
  <c r="U59" i="9"/>
  <c r="T38" i="10"/>
  <c r="T45" i="10"/>
  <c r="U38" i="12"/>
  <c r="T38" i="12"/>
  <c r="T47" i="14"/>
  <c r="U48" i="21"/>
  <c r="T48" i="21"/>
  <c r="J114" i="3"/>
  <c r="U49" i="17"/>
  <c r="T49" i="17"/>
  <c r="T25" i="18"/>
  <c r="U25" i="18"/>
  <c r="T48" i="18"/>
  <c r="N115" i="18"/>
  <c r="N114" i="18"/>
  <c r="U20" i="12"/>
  <c r="T20" i="12"/>
  <c r="U98" i="20"/>
  <c r="T98" i="20"/>
  <c r="T103" i="20"/>
  <c r="T110" i="20"/>
  <c r="N115" i="23"/>
  <c r="N114" i="23"/>
  <c r="O115" i="18"/>
  <c r="O114" i="18"/>
  <c r="T94" i="2"/>
  <c r="T72" i="6"/>
  <c r="U88" i="6"/>
  <c r="U101" i="19"/>
  <c r="T101" i="19"/>
  <c r="U46" i="7"/>
  <c r="T46" i="7"/>
  <c r="T64" i="14"/>
  <c r="U64" i="14"/>
  <c r="T20" i="1"/>
  <c r="U9" i="12"/>
  <c r="T9" i="12"/>
  <c r="O115" i="23"/>
  <c r="O114" i="23"/>
  <c r="U15" i="2"/>
  <c r="T14" i="3"/>
  <c r="U58" i="6"/>
  <c r="T58" i="6"/>
  <c r="U23" i="9"/>
  <c r="T23" i="9"/>
  <c r="T40" i="11"/>
  <c r="T59" i="11"/>
  <c r="T63" i="11"/>
  <c r="T67" i="11"/>
  <c r="T89" i="11"/>
  <c r="U67" i="12"/>
  <c r="T67" i="12"/>
  <c r="U34" i="13"/>
  <c r="T34" i="13"/>
  <c r="Q73" i="13"/>
  <c r="U29" i="14"/>
  <c r="T29" i="14"/>
  <c r="T29" i="21"/>
  <c r="U29" i="21"/>
  <c r="U37" i="21"/>
  <c r="T37" i="21"/>
  <c r="Q42" i="22"/>
  <c r="E82" i="6"/>
  <c r="G114" i="13"/>
  <c r="N115" i="13"/>
  <c r="U101" i="12"/>
  <c r="T101" i="12"/>
  <c r="T45" i="2"/>
  <c r="U11" i="3"/>
  <c r="T11" i="3"/>
  <c r="U15" i="3"/>
  <c r="T15" i="3"/>
  <c r="U38" i="5"/>
  <c r="T38" i="5"/>
  <c r="U14" i="6"/>
  <c r="T14" i="6"/>
  <c r="U34" i="6"/>
  <c r="T45" i="6"/>
  <c r="R73" i="11"/>
  <c r="U94" i="11"/>
  <c r="T94" i="11"/>
  <c r="U47" i="12"/>
  <c r="T47" i="12"/>
  <c r="S17" i="14"/>
  <c r="E55" i="16"/>
  <c r="R17" i="17"/>
  <c r="P42" i="20"/>
  <c r="Q17" i="21"/>
  <c r="S17" i="21"/>
  <c r="B114" i="1"/>
  <c r="O114" i="22"/>
  <c r="H114" i="13"/>
  <c r="O115" i="13"/>
  <c r="P87" i="1"/>
  <c r="S26" i="2"/>
  <c r="T30" i="2"/>
  <c r="U46" i="2"/>
  <c r="T46" i="2"/>
  <c r="T53" i="2"/>
  <c r="T71" i="2"/>
  <c r="U38" i="4"/>
  <c r="U10" i="5"/>
  <c r="T10" i="5"/>
  <c r="U14" i="5"/>
  <c r="T14" i="5"/>
  <c r="T30" i="6"/>
  <c r="T92" i="9"/>
  <c r="U92" i="9"/>
  <c r="T12" i="16"/>
  <c r="T19" i="16"/>
  <c r="U51" i="16"/>
  <c r="T51" i="16"/>
  <c r="T54" i="17"/>
  <c r="U54" i="17"/>
  <c r="T94" i="17"/>
  <c r="U94" i="17"/>
  <c r="T14" i="18"/>
  <c r="U14" i="18"/>
  <c r="T67" i="20"/>
  <c r="U67" i="20"/>
  <c r="U21" i="23"/>
  <c r="T21" i="23"/>
  <c r="T96" i="23"/>
  <c r="U96" i="23"/>
  <c r="C114" i="1"/>
  <c r="I114" i="13"/>
  <c r="U103" i="13"/>
  <c r="T103" i="13"/>
  <c r="T102" i="7"/>
  <c r="U110" i="7"/>
  <c r="T110" i="7"/>
  <c r="T98" i="4"/>
  <c r="S87" i="1"/>
  <c r="T34" i="11"/>
  <c r="T44" i="11"/>
  <c r="T10" i="12"/>
  <c r="U10" i="12"/>
  <c r="T63" i="12"/>
  <c r="U22" i="13"/>
  <c r="T30" i="13"/>
  <c r="T23" i="16"/>
  <c r="T89" i="16"/>
  <c r="U47" i="20"/>
  <c r="T47" i="20"/>
  <c r="T22" i="21"/>
  <c r="U22" i="21"/>
  <c r="U89" i="21"/>
  <c r="T89" i="21"/>
  <c r="T25" i="23"/>
  <c r="U25" i="23"/>
  <c r="J114" i="13"/>
  <c r="U9" i="1"/>
  <c r="T9" i="1"/>
  <c r="T66" i="7"/>
  <c r="T41" i="2"/>
  <c r="T66" i="12"/>
  <c r="T44" i="14"/>
  <c r="U44" i="14"/>
  <c r="T91" i="14"/>
  <c r="U91" i="14"/>
  <c r="T29" i="17"/>
  <c r="U29" i="17"/>
  <c r="Q87" i="3"/>
  <c r="Q115" i="3" s="1"/>
  <c r="U45" i="21"/>
  <c r="T45" i="21"/>
  <c r="T23" i="4"/>
  <c r="T31" i="6"/>
  <c r="U31" i="6"/>
  <c r="U52" i="11"/>
  <c r="U71" i="11"/>
  <c r="T71" i="11"/>
  <c r="U95" i="13"/>
  <c r="T95" i="13"/>
  <c r="U11" i="14"/>
  <c r="T11" i="14"/>
  <c r="Q73" i="15"/>
  <c r="S73" i="15"/>
  <c r="U94" i="16"/>
  <c r="T94" i="16"/>
  <c r="U14" i="17"/>
  <c r="T14" i="17"/>
  <c r="T46" i="17"/>
  <c r="U46" i="17"/>
  <c r="T30" i="19"/>
  <c r="U30" i="19"/>
  <c r="U39" i="20"/>
  <c r="T39" i="20"/>
  <c r="R35" i="22"/>
  <c r="T93" i="22"/>
  <c r="T60" i="23"/>
  <c r="T64" i="23"/>
  <c r="B114" i="21"/>
  <c r="U54" i="1"/>
  <c r="E73" i="1"/>
  <c r="T96" i="1"/>
  <c r="T12" i="2"/>
  <c r="U19" i="2"/>
  <c r="T23" i="2"/>
  <c r="T92" i="3"/>
  <c r="T96" i="3"/>
  <c r="T31" i="4"/>
  <c r="S73" i="4"/>
  <c r="Q73" i="4"/>
  <c r="T57" i="8"/>
  <c r="U57" i="8"/>
  <c r="U12" i="9"/>
  <c r="T12" i="9"/>
  <c r="U20" i="9"/>
  <c r="T20" i="9"/>
  <c r="U24" i="9"/>
  <c r="T24" i="9"/>
  <c r="T30" i="11"/>
  <c r="T37" i="11"/>
  <c r="T45" i="11"/>
  <c r="U45" i="11"/>
  <c r="T48" i="11"/>
  <c r="U53" i="11"/>
  <c r="T53" i="11"/>
  <c r="U90" i="11"/>
  <c r="T28" i="12"/>
  <c r="T90" i="13"/>
  <c r="T31" i="15"/>
  <c r="U93" i="15"/>
  <c r="T16" i="16"/>
  <c r="T24" i="16"/>
  <c r="U24" i="16"/>
  <c r="Q73" i="16"/>
  <c r="T90" i="16"/>
  <c r="U90" i="16"/>
  <c r="Q17" i="19"/>
  <c r="U17" i="19" s="1"/>
  <c r="S17" i="19"/>
  <c r="T22" i="19"/>
  <c r="U22" i="19"/>
  <c r="T39" i="22"/>
  <c r="T47" i="22"/>
  <c r="T59" i="22"/>
  <c r="T65" i="23"/>
  <c r="U65" i="23"/>
  <c r="Q74" i="23"/>
  <c r="S74" i="23"/>
  <c r="M114" i="8"/>
  <c r="S114" i="8" s="1"/>
  <c r="N115" i="6"/>
  <c r="T21" i="17"/>
  <c r="U21" i="17"/>
  <c r="U31" i="2"/>
  <c r="T31" i="2"/>
  <c r="U34" i="2"/>
  <c r="U23" i="6"/>
  <c r="T23" i="6"/>
  <c r="U48" i="9"/>
  <c r="T48" i="9"/>
  <c r="U13" i="2"/>
  <c r="T13" i="2"/>
  <c r="U20" i="2"/>
  <c r="T20" i="2"/>
  <c r="U24" i="2"/>
  <c r="T24" i="2"/>
  <c r="U38" i="3"/>
  <c r="T67" i="4"/>
  <c r="T19" i="6"/>
  <c r="U19" i="6"/>
  <c r="U44" i="9"/>
  <c r="T44" i="9"/>
  <c r="U15" i="11"/>
  <c r="T15" i="11"/>
  <c r="U23" i="11"/>
  <c r="T23" i="11"/>
  <c r="U91" i="13"/>
  <c r="T91" i="13"/>
  <c r="U63" i="16"/>
  <c r="R73" i="16"/>
  <c r="U58" i="21"/>
  <c r="T58" i="21"/>
  <c r="P32" i="22"/>
  <c r="U60" i="22"/>
  <c r="T60" i="22"/>
  <c r="T13" i="23"/>
  <c r="T53" i="23"/>
  <c r="U53" i="23"/>
  <c r="U92" i="23"/>
  <c r="N115" i="10"/>
  <c r="T93" i="5"/>
  <c r="U93" i="5"/>
  <c r="U60" i="2"/>
  <c r="U64" i="2"/>
  <c r="T90" i="2"/>
  <c r="P17" i="5"/>
  <c r="R17" i="5"/>
  <c r="T89" i="5"/>
  <c r="U89" i="5"/>
  <c r="T16" i="7"/>
  <c r="T15" i="10"/>
  <c r="U47" i="11"/>
  <c r="T16" i="12"/>
  <c r="T34" i="12"/>
  <c r="T37" i="13"/>
  <c r="U28" i="2"/>
  <c r="T28" i="2"/>
  <c r="U58" i="3"/>
  <c r="T58" i="3"/>
  <c r="R55" i="4"/>
  <c r="U11" i="5"/>
  <c r="T11" i="5"/>
  <c r="S26" i="8"/>
  <c r="U34" i="8"/>
  <c r="P74" i="8"/>
  <c r="R74" i="8"/>
  <c r="U95" i="10"/>
  <c r="T95" i="10"/>
  <c r="T19" i="11"/>
  <c r="U19" i="11"/>
  <c r="T31" i="11"/>
  <c r="U31" i="11"/>
  <c r="Q55" i="13"/>
  <c r="U64" i="13"/>
  <c r="T64" i="13"/>
  <c r="R35" i="15"/>
  <c r="T40" i="16"/>
  <c r="U40" i="16"/>
  <c r="T64" i="16"/>
  <c r="U64" i="16"/>
  <c r="R75" i="16"/>
  <c r="U41" i="23"/>
  <c r="T41" i="23"/>
  <c r="O115" i="10"/>
  <c r="U111" i="8"/>
  <c r="U11" i="1"/>
  <c r="T54" i="3"/>
  <c r="R35" i="4"/>
  <c r="U91" i="4"/>
  <c r="T91" i="4"/>
  <c r="U23" i="5"/>
  <c r="T23" i="5"/>
  <c r="Q68" i="7"/>
  <c r="U46" i="8"/>
  <c r="T46" i="8"/>
  <c r="S74" i="8"/>
  <c r="Q74" i="8"/>
  <c r="T71" i="10"/>
  <c r="E75" i="19"/>
  <c r="T13" i="20"/>
  <c r="U13" i="20"/>
  <c r="E17" i="20"/>
  <c r="T71" i="22"/>
  <c r="E26" i="23"/>
  <c r="T45" i="23"/>
  <c r="U45" i="23"/>
  <c r="D114" i="18"/>
  <c r="B114" i="9"/>
  <c r="T100" i="4"/>
  <c r="U100" i="4"/>
  <c r="S73" i="1"/>
  <c r="E35" i="17"/>
  <c r="T37" i="18"/>
  <c r="U37" i="18"/>
  <c r="T45" i="18"/>
  <c r="U45" i="18"/>
  <c r="E74" i="20"/>
  <c r="U22" i="22"/>
  <c r="T22" i="22"/>
  <c r="G114" i="6"/>
  <c r="U105" i="2"/>
  <c r="T105" i="2"/>
  <c r="P17" i="1"/>
  <c r="T90" i="1"/>
  <c r="U90" i="1"/>
  <c r="U94" i="1"/>
  <c r="T94" i="1"/>
  <c r="Q61" i="2"/>
  <c r="T71" i="3"/>
  <c r="U10" i="4"/>
  <c r="T67" i="7"/>
  <c r="U67" i="7"/>
  <c r="U90" i="8"/>
  <c r="T90" i="8"/>
  <c r="U46" i="10"/>
  <c r="T46" i="10"/>
  <c r="U16" i="11"/>
  <c r="T16" i="11"/>
  <c r="U31" i="13"/>
  <c r="P87" i="13"/>
  <c r="T22" i="15"/>
  <c r="U22" i="15"/>
  <c r="T53" i="18"/>
  <c r="U53" i="18"/>
  <c r="U25" i="19"/>
  <c r="T25" i="19"/>
  <c r="H114" i="23"/>
  <c r="H114" i="6"/>
  <c r="U14" i="1"/>
  <c r="Q17" i="1"/>
  <c r="S32" i="1"/>
  <c r="T40" i="4"/>
  <c r="P73" i="5"/>
  <c r="E75" i="5"/>
  <c r="U63" i="6"/>
  <c r="T63" i="6"/>
  <c r="U94" i="6"/>
  <c r="T94" i="6"/>
  <c r="P73" i="7"/>
  <c r="R73" i="7"/>
  <c r="U53" i="12"/>
  <c r="T53" i="12"/>
  <c r="U72" i="13"/>
  <c r="T72" i="13"/>
  <c r="P74" i="13"/>
  <c r="E74" i="14"/>
  <c r="T71" i="17"/>
  <c r="U11" i="22"/>
  <c r="T11" i="22"/>
  <c r="I114" i="23"/>
  <c r="C114" i="21"/>
  <c r="T103" i="12"/>
  <c r="U103" i="12"/>
  <c r="I114" i="6"/>
  <c r="S17" i="4"/>
  <c r="Q17" i="4"/>
  <c r="U17" i="4" s="1"/>
  <c r="T48" i="4"/>
  <c r="U48" i="4"/>
  <c r="U34" i="21"/>
  <c r="T34" i="21"/>
  <c r="D114" i="21"/>
  <c r="G114" i="8"/>
  <c r="J114" i="6"/>
  <c r="T40" i="2"/>
  <c r="T57" i="12"/>
  <c r="U57" i="12"/>
  <c r="T38" i="13"/>
  <c r="T34" i="18"/>
  <c r="T53" i="19"/>
  <c r="Q74" i="20"/>
  <c r="C114" i="4"/>
  <c r="T21" i="1"/>
  <c r="Q35" i="2"/>
  <c r="T96" i="2"/>
  <c r="T22" i="3"/>
  <c r="U11" i="4"/>
  <c r="T11" i="4"/>
  <c r="Q35" i="6"/>
  <c r="U35" i="6" s="1"/>
  <c r="Q17" i="8"/>
  <c r="U93" i="9"/>
  <c r="T93" i="9"/>
  <c r="U23" i="10"/>
  <c r="U9" i="11"/>
  <c r="T9" i="11"/>
  <c r="T71" i="12"/>
  <c r="T19" i="13"/>
  <c r="T65" i="13"/>
  <c r="T88" i="13"/>
  <c r="U30" i="14"/>
  <c r="U34" i="14"/>
  <c r="U51" i="17"/>
  <c r="U23" i="18"/>
  <c r="T23" i="18"/>
  <c r="P26" i="20"/>
  <c r="U41" i="20"/>
  <c r="S87" i="20"/>
  <c r="U11" i="21"/>
  <c r="U66" i="21"/>
  <c r="T66" i="21"/>
  <c r="U72" i="21"/>
  <c r="T72" i="21"/>
  <c r="P74" i="21"/>
  <c r="Q87" i="21"/>
  <c r="M114" i="22"/>
  <c r="S114" i="22" s="1"/>
  <c r="K114" i="15"/>
  <c r="T103" i="15"/>
  <c r="B114" i="14"/>
  <c r="I114" i="8"/>
  <c r="D114" i="4"/>
  <c r="U91" i="15"/>
  <c r="T91" i="15"/>
  <c r="U30" i="22"/>
  <c r="T30" i="22"/>
  <c r="F114" i="23"/>
  <c r="U39" i="10"/>
  <c r="T39" i="10"/>
  <c r="U88" i="21"/>
  <c r="T88" i="21"/>
  <c r="U71" i="1"/>
  <c r="T71" i="1"/>
  <c r="R87" i="11"/>
  <c r="U49" i="12"/>
  <c r="T49" i="12"/>
  <c r="U49" i="19"/>
  <c r="T49" i="19"/>
  <c r="H114" i="8"/>
  <c r="E26" i="1"/>
  <c r="U26" i="1" s="1"/>
  <c r="U29" i="1"/>
  <c r="U64" i="1"/>
  <c r="T51" i="2"/>
  <c r="P55" i="2"/>
  <c r="Q74" i="4"/>
  <c r="Q35" i="5"/>
  <c r="S35" i="5"/>
  <c r="T51" i="5"/>
  <c r="T63" i="5"/>
  <c r="R35" i="6"/>
  <c r="U40" i="6"/>
  <c r="T40" i="6"/>
  <c r="U67" i="6"/>
  <c r="R73" i="6"/>
  <c r="U94" i="8"/>
  <c r="T38" i="9"/>
  <c r="U12" i="10"/>
  <c r="E32" i="10"/>
  <c r="T54" i="10"/>
  <c r="U20" i="13"/>
  <c r="T20" i="13"/>
  <c r="T31" i="13"/>
  <c r="Q87" i="15"/>
  <c r="Q114" i="15" s="1"/>
  <c r="P74" i="16"/>
  <c r="E26" i="19"/>
  <c r="T11" i="20"/>
  <c r="Q26" i="20"/>
  <c r="E42" i="20"/>
  <c r="U15" i="21"/>
  <c r="S35" i="23"/>
  <c r="U91" i="23"/>
  <c r="T91" i="23"/>
  <c r="C114" i="14"/>
  <c r="T101" i="14"/>
  <c r="J114" i="8"/>
  <c r="F114" i="4"/>
  <c r="K114" i="13"/>
  <c r="Q74" i="18"/>
  <c r="S74" i="18"/>
  <c r="T91" i="3"/>
  <c r="U91" i="3"/>
  <c r="Q73" i="5"/>
  <c r="T19" i="21"/>
  <c r="U19" i="21"/>
  <c r="U30" i="21"/>
  <c r="T30" i="21"/>
  <c r="I114" i="15"/>
  <c r="T90" i="6"/>
  <c r="U90" i="6"/>
  <c r="U58" i="13"/>
  <c r="T58" i="13"/>
  <c r="Q68" i="14"/>
  <c r="U11" i="15"/>
  <c r="U41" i="18"/>
  <c r="T45" i="19"/>
  <c r="P42" i="23"/>
  <c r="E82" i="12"/>
  <c r="F114" i="21"/>
  <c r="T109" i="21"/>
  <c r="J114" i="15"/>
  <c r="T15" i="1"/>
  <c r="T30" i="1"/>
  <c r="U30" i="1"/>
  <c r="T52" i="1"/>
  <c r="T14" i="2"/>
  <c r="U20" i="6"/>
  <c r="T24" i="6"/>
  <c r="S35" i="6"/>
  <c r="S17" i="8"/>
  <c r="U22" i="8"/>
  <c r="U53" i="8"/>
  <c r="T53" i="8"/>
  <c r="U63" i="10"/>
  <c r="T63" i="10"/>
  <c r="S69" i="10"/>
  <c r="U65" i="12"/>
  <c r="P74" i="12"/>
  <c r="U92" i="13"/>
  <c r="T96" i="13"/>
  <c r="E42" i="16"/>
  <c r="T40" i="17"/>
  <c r="U71" i="17"/>
  <c r="T92" i="17"/>
  <c r="U92" i="17"/>
  <c r="U34" i="20"/>
  <c r="U38" i="20"/>
  <c r="T72" i="20"/>
  <c r="U49" i="21"/>
  <c r="T12" i="22"/>
  <c r="U12" i="22"/>
  <c r="E35" i="22"/>
  <c r="C114" i="18"/>
  <c r="M114" i="15"/>
  <c r="S114" i="15" s="1"/>
  <c r="K114" i="8"/>
  <c r="E82" i="10"/>
  <c r="D114" i="1"/>
  <c r="G114" i="21"/>
  <c r="U112" i="20"/>
  <c r="T112" i="20"/>
  <c r="B114" i="11"/>
  <c r="I114" i="9"/>
  <c r="T11" i="1"/>
  <c r="U15" i="1"/>
  <c r="T22" i="1"/>
  <c r="T10" i="2"/>
  <c r="E74" i="2"/>
  <c r="E35" i="3"/>
  <c r="T46" i="3"/>
  <c r="U54" i="3"/>
  <c r="R87" i="3"/>
  <c r="U15" i="4"/>
  <c r="E74" i="5"/>
  <c r="S73" i="6"/>
  <c r="E75" i="7"/>
  <c r="E32" i="9"/>
  <c r="P35" i="9"/>
  <c r="Q73" i="10"/>
  <c r="E35" i="11"/>
  <c r="E42" i="11"/>
  <c r="E73" i="12"/>
  <c r="R35" i="13"/>
  <c r="T66" i="13"/>
  <c r="U66" i="13"/>
  <c r="E68" i="16"/>
  <c r="T10" i="17"/>
  <c r="S17" i="17"/>
  <c r="E68" i="19"/>
  <c r="U51" i="20"/>
  <c r="T51" i="20"/>
  <c r="T15" i="22"/>
  <c r="E26" i="22"/>
  <c r="U26" i="22" s="1"/>
  <c r="F114" i="1"/>
  <c r="H114" i="21"/>
  <c r="C114" i="11"/>
  <c r="J114" i="9"/>
  <c r="J114" i="7"/>
  <c r="O115" i="4"/>
  <c r="B114" i="16"/>
  <c r="I114" i="4"/>
  <c r="U38" i="1"/>
  <c r="E26" i="4"/>
  <c r="U26" i="4" s="1"/>
  <c r="T37" i="4"/>
  <c r="Q68" i="4"/>
  <c r="R17" i="7"/>
  <c r="R32" i="7"/>
  <c r="Q35" i="7"/>
  <c r="U90" i="7"/>
  <c r="T90" i="7"/>
  <c r="T24" i="11"/>
  <c r="U24" i="11"/>
  <c r="R74" i="14"/>
  <c r="Q32" i="19"/>
  <c r="U19" i="22"/>
  <c r="T19" i="22"/>
  <c r="Q26" i="23"/>
  <c r="H114" i="1"/>
  <c r="J114" i="21"/>
  <c r="G114" i="19"/>
  <c r="C114" i="16"/>
  <c r="F114" i="11"/>
  <c r="J114" i="4"/>
  <c r="Q26" i="1"/>
  <c r="Q55" i="1"/>
  <c r="U55" i="1" s="1"/>
  <c r="S17" i="6"/>
  <c r="T53" i="1"/>
  <c r="P17" i="2"/>
  <c r="R17" i="3"/>
  <c r="E73" i="3"/>
  <c r="E26" i="5"/>
  <c r="R17" i="6"/>
  <c r="E68" i="6"/>
  <c r="Q17" i="7"/>
  <c r="U13" i="9"/>
  <c r="T13" i="9"/>
  <c r="Q17" i="10"/>
  <c r="R75" i="10"/>
  <c r="S74" i="14"/>
  <c r="R87" i="14"/>
  <c r="T71" i="16"/>
  <c r="T66" i="17"/>
  <c r="U66" i="17"/>
  <c r="R74" i="17"/>
  <c r="T71" i="19"/>
  <c r="P17" i="20"/>
  <c r="T17" i="20" s="1"/>
  <c r="Q35" i="20"/>
  <c r="U35" i="20" s="1"/>
  <c r="R35" i="21"/>
  <c r="R74" i="21"/>
  <c r="R74" i="22"/>
  <c r="T31" i="23"/>
  <c r="E42" i="23"/>
  <c r="K114" i="21"/>
  <c r="H114" i="19"/>
  <c r="L114" i="14"/>
  <c r="R114" i="14" s="1"/>
  <c r="G114" i="11"/>
  <c r="M114" i="9"/>
  <c r="S114" i="9" s="1"/>
  <c r="K114" i="4"/>
  <c r="G114" i="1"/>
  <c r="D114" i="11"/>
  <c r="Q17" i="2"/>
  <c r="R74" i="2"/>
  <c r="Q17" i="3"/>
  <c r="U17" i="3" s="1"/>
  <c r="R35" i="3"/>
  <c r="U34" i="5"/>
  <c r="P74" i="5"/>
  <c r="P87" i="5"/>
  <c r="U71" i="6"/>
  <c r="T64" i="7"/>
  <c r="U64" i="7"/>
  <c r="E17" i="11"/>
  <c r="P35" i="11"/>
  <c r="U10" i="13"/>
  <c r="E75" i="13"/>
  <c r="S87" i="14"/>
  <c r="U23" i="15"/>
  <c r="T23" i="15"/>
  <c r="P74" i="15"/>
  <c r="E61" i="16"/>
  <c r="P68" i="16"/>
  <c r="U34" i="17"/>
  <c r="Q26" i="22"/>
  <c r="B114" i="23"/>
  <c r="I114" i="19"/>
  <c r="F114" i="16"/>
  <c r="M114" i="14"/>
  <c r="S114" i="14" s="1"/>
  <c r="D114" i="13"/>
  <c r="H114" i="11"/>
  <c r="C114" i="6"/>
  <c r="U106" i="5"/>
  <c r="L114" i="4"/>
  <c r="R114" i="4" s="1"/>
  <c r="P74" i="1"/>
  <c r="E32" i="2"/>
  <c r="S74" i="2"/>
  <c r="Q74" i="5"/>
  <c r="R73" i="8"/>
  <c r="E74" i="9"/>
  <c r="E26" i="10"/>
  <c r="Q73" i="12"/>
  <c r="U94" i="12"/>
  <c r="T94" i="12"/>
  <c r="R73" i="13"/>
  <c r="E35" i="14"/>
  <c r="U35" i="14" s="1"/>
  <c r="R42" i="14"/>
  <c r="U89" i="14"/>
  <c r="T89" i="14"/>
  <c r="Q74" i="15"/>
  <c r="E26" i="16"/>
  <c r="Q68" i="16"/>
  <c r="U38" i="17"/>
  <c r="E73" i="17"/>
  <c r="U65" i="19"/>
  <c r="T65" i="19"/>
  <c r="U59" i="21"/>
  <c r="T59" i="21"/>
  <c r="E42" i="22"/>
  <c r="U46" i="22"/>
  <c r="K114" i="1"/>
  <c r="C114" i="23"/>
  <c r="T103" i="19"/>
  <c r="G114" i="16"/>
  <c r="F114" i="13"/>
  <c r="T101" i="13"/>
  <c r="D114" i="6"/>
  <c r="G114" i="3"/>
  <c r="S73" i="12"/>
  <c r="T10" i="13"/>
  <c r="S35" i="13"/>
  <c r="U34" i="15"/>
  <c r="E17" i="16"/>
  <c r="P35" i="16"/>
  <c r="S74" i="16"/>
  <c r="E42" i="17"/>
  <c r="S74" i="17"/>
  <c r="R74" i="18"/>
  <c r="U34" i="19"/>
  <c r="U71" i="19"/>
  <c r="E74" i="19"/>
  <c r="S17" i="20"/>
  <c r="E68" i="22"/>
  <c r="G114" i="23"/>
  <c r="I114" i="21"/>
  <c r="J114" i="18"/>
  <c r="D114" i="16"/>
  <c r="D114" i="14"/>
  <c r="I114" i="11"/>
  <c r="K114" i="9"/>
  <c r="I114" i="7"/>
  <c r="H114" i="3"/>
  <c r="E32" i="8"/>
  <c r="T32" i="8" s="1"/>
  <c r="U71" i="8"/>
  <c r="R35" i="9"/>
  <c r="Q74" i="10"/>
  <c r="P17" i="11"/>
  <c r="T17" i="11" s="1"/>
  <c r="Q35" i="11"/>
  <c r="T38" i="15"/>
  <c r="E74" i="15"/>
  <c r="S35" i="16"/>
  <c r="E42" i="19"/>
  <c r="U40" i="20"/>
  <c r="R69" i="20"/>
  <c r="E42" i="21"/>
  <c r="U53" i="21"/>
  <c r="Q73" i="21"/>
  <c r="E82" i="20"/>
  <c r="J114" i="23"/>
  <c r="L114" i="21"/>
  <c r="R114" i="21" s="1"/>
  <c r="B114" i="19"/>
  <c r="M114" i="18"/>
  <c r="S114" i="18" s="1"/>
  <c r="H114" i="16"/>
  <c r="H114" i="14"/>
  <c r="B114" i="12"/>
  <c r="L114" i="11"/>
  <c r="R114" i="11" s="1"/>
  <c r="K114" i="5"/>
  <c r="K114" i="3"/>
  <c r="T107" i="2"/>
  <c r="Q35" i="8"/>
  <c r="U35" i="8" s="1"/>
  <c r="R74" i="10"/>
  <c r="R73" i="14"/>
  <c r="P17" i="16"/>
  <c r="E73" i="16"/>
  <c r="Q42" i="17"/>
  <c r="P74" i="19"/>
  <c r="P87" i="19"/>
  <c r="U15" i="20"/>
  <c r="E74" i="23"/>
  <c r="K114" i="23"/>
  <c r="C114" i="19"/>
  <c r="I114" i="16"/>
  <c r="I114" i="14"/>
  <c r="C114" i="12"/>
  <c r="L114" i="5"/>
  <c r="R114" i="5" s="1"/>
  <c r="B114" i="2"/>
  <c r="U60" i="7"/>
  <c r="T67" i="9"/>
  <c r="U10" i="10"/>
  <c r="T50" i="10"/>
  <c r="R17" i="12"/>
  <c r="T46" i="12"/>
  <c r="T21" i="13"/>
  <c r="T40" i="14"/>
  <c r="T9" i="15"/>
  <c r="T34" i="15"/>
  <c r="T60" i="15"/>
  <c r="Q17" i="16"/>
  <c r="R35" i="17"/>
  <c r="P73" i="17"/>
  <c r="U31" i="19"/>
  <c r="Q74" i="19"/>
  <c r="R75" i="21"/>
  <c r="E82" i="13"/>
  <c r="L114" i="23"/>
  <c r="R114" i="23" s="1"/>
  <c r="D114" i="19"/>
  <c r="J114" i="16"/>
  <c r="J114" i="14"/>
  <c r="D114" i="12"/>
  <c r="C114" i="10"/>
  <c r="M114" i="5"/>
  <c r="S114" i="5" s="1"/>
  <c r="C114" i="2"/>
  <c r="P17" i="8"/>
  <c r="U10" i="9"/>
  <c r="T10" i="10"/>
  <c r="R74" i="11"/>
  <c r="Q17" i="12"/>
  <c r="E32" i="12"/>
  <c r="R35" i="12"/>
  <c r="U37" i="14"/>
  <c r="S35" i="17"/>
  <c r="Q73" i="17"/>
  <c r="P73" i="20"/>
  <c r="M114" i="23"/>
  <c r="S114" i="23" s="1"/>
  <c r="B114" i="22"/>
  <c r="B114" i="20"/>
  <c r="F114" i="19"/>
  <c r="K114" i="16"/>
  <c r="F114" i="12"/>
  <c r="D114" i="10"/>
  <c r="F114" i="8"/>
  <c r="B114" i="6"/>
  <c r="B114" i="4"/>
  <c r="D114" i="2"/>
  <c r="Q68" i="23"/>
  <c r="E68" i="23"/>
  <c r="T52" i="23"/>
  <c r="T50" i="23"/>
  <c r="S75" i="23"/>
  <c r="R42" i="23"/>
  <c r="U28" i="23"/>
  <c r="E69" i="23"/>
  <c r="P26" i="23"/>
  <c r="R26" i="23"/>
  <c r="S26" i="23"/>
  <c r="T24" i="23"/>
  <c r="P55" i="23"/>
  <c r="Q55" i="23"/>
  <c r="E75" i="23"/>
  <c r="T49" i="23"/>
  <c r="Q69" i="23"/>
  <c r="Q61" i="23"/>
  <c r="P69" i="23"/>
  <c r="P75" i="23"/>
  <c r="T59" i="23"/>
  <c r="E61" i="23"/>
  <c r="T61" i="23" s="1"/>
  <c r="R75" i="23"/>
  <c r="S69" i="23"/>
  <c r="S97" i="23"/>
  <c r="U103" i="23"/>
  <c r="U63" i="22"/>
  <c r="T58" i="22"/>
  <c r="Q61" i="22"/>
  <c r="U51" i="22"/>
  <c r="T48" i="22"/>
  <c r="E55" i="22"/>
  <c r="R42" i="22"/>
  <c r="S42" i="22"/>
  <c r="E75" i="22"/>
  <c r="R32" i="22"/>
  <c r="T29" i="22"/>
  <c r="S26" i="22"/>
  <c r="S61" i="22"/>
  <c r="R75" i="22"/>
  <c r="Q75" i="22"/>
  <c r="U75" i="22" s="1"/>
  <c r="P61" i="22"/>
  <c r="R61" i="22"/>
  <c r="T100" i="22"/>
  <c r="T102" i="22"/>
  <c r="T98" i="22"/>
  <c r="T112" i="22"/>
  <c r="T64" i="21"/>
  <c r="Q68" i="21"/>
  <c r="E68" i="21"/>
  <c r="E61" i="21"/>
  <c r="R69" i="21"/>
  <c r="E55" i="21"/>
  <c r="E69" i="21"/>
  <c r="R32" i="21"/>
  <c r="P55" i="21"/>
  <c r="T55" i="21" s="1"/>
  <c r="R55" i="21"/>
  <c r="Q61" i="21"/>
  <c r="P69" i="21"/>
  <c r="U106" i="21"/>
  <c r="T98" i="21"/>
  <c r="T63" i="20"/>
  <c r="P68" i="20"/>
  <c r="R68" i="20"/>
  <c r="P61" i="20"/>
  <c r="T50" i="20"/>
  <c r="Q55" i="20"/>
  <c r="E55" i="20"/>
  <c r="R42" i="20"/>
  <c r="Q42" i="20"/>
  <c r="U42" i="20" s="1"/>
  <c r="S42" i="20"/>
  <c r="Q32" i="20"/>
  <c r="U24" i="20"/>
  <c r="S26" i="20"/>
  <c r="R55" i="20"/>
  <c r="E61" i="20"/>
  <c r="E69" i="20"/>
  <c r="S75" i="20"/>
  <c r="E75" i="20"/>
  <c r="R61" i="20"/>
  <c r="Q69" i="20"/>
  <c r="P75" i="20"/>
  <c r="Q75" i="20"/>
  <c r="Q68" i="19"/>
  <c r="T57" i="19"/>
  <c r="P75" i="19"/>
  <c r="E55" i="19"/>
  <c r="E69" i="19"/>
  <c r="Q42" i="19"/>
  <c r="S32" i="19"/>
  <c r="E32" i="19"/>
  <c r="P55" i="19"/>
  <c r="P69" i="19"/>
  <c r="Q55" i="19"/>
  <c r="R55" i="19"/>
  <c r="T60" i="19"/>
  <c r="R75" i="19"/>
  <c r="P61" i="19"/>
  <c r="Q69" i="19"/>
  <c r="U69" i="19" s="1"/>
  <c r="Q61" i="19"/>
  <c r="R69" i="19"/>
  <c r="U99" i="19"/>
  <c r="T108" i="19"/>
  <c r="U107" i="19"/>
  <c r="E68" i="18"/>
  <c r="P68" i="18"/>
  <c r="R68" i="18"/>
  <c r="U65" i="18"/>
  <c r="T64" i="18"/>
  <c r="E61" i="18"/>
  <c r="U61" i="18" s="1"/>
  <c r="T44" i="18"/>
  <c r="E75" i="18"/>
  <c r="E55" i="18"/>
  <c r="E42" i="18"/>
  <c r="Q75" i="18"/>
  <c r="U75" i="18" s="1"/>
  <c r="U28" i="18"/>
  <c r="E69" i="18"/>
  <c r="E26" i="18"/>
  <c r="Q26" i="18"/>
  <c r="S26" i="18"/>
  <c r="Q69" i="18"/>
  <c r="R75" i="18"/>
  <c r="S75" i="18"/>
  <c r="S69" i="18"/>
  <c r="S97" i="18"/>
  <c r="T102" i="18"/>
  <c r="T100" i="18"/>
  <c r="U105" i="18"/>
  <c r="U57" i="17"/>
  <c r="Q61" i="17"/>
  <c r="P69" i="17"/>
  <c r="E55" i="17"/>
  <c r="E69" i="17"/>
  <c r="S42" i="17"/>
  <c r="T25" i="17"/>
  <c r="Q69" i="17"/>
  <c r="R69" i="17"/>
  <c r="S61" i="17"/>
  <c r="S69" i="17"/>
  <c r="S75" i="17"/>
  <c r="T60" i="17"/>
  <c r="T59" i="17"/>
  <c r="E75" i="17"/>
  <c r="T109" i="17"/>
  <c r="T107" i="17"/>
  <c r="T105" i="17"/>
  <c r="E82" i="17"/>
  <c r="S68" i="16"/>
  <c r="R68" i="16"/>
  <c r="T57" i="16"/>
  <c r="U52" i="16"/>
  <c r="P55" i="16"/>
  <c r="T47" i="16"/>
  <c r="U44" i="16"/>
  <c r="Q42" i="16"/>
  <c r="T39" i="16"/>
  <c r="S69" i="16"/>
  <c r="S75" i="16"/>
  <c r="P32" i="16"/>
  <c r="R32" i="16"/>
  <c r="Q32" i="16"/>
  <c r="S32" i="16"/>
  <c r="E69" i="16"/>
  <c r="R55" i="16"/>
  <c r="P61" i="16"/>
  <c r="R61" i="16"/>
  <c r="E75" i="16"/>
  <c r="P69" i="16"/>
  <c r="T102" i="16"/>
  <c r="T98" i="16"/>
  <c r="T110" i="16"/>
  <c r="T65" i="15"/>
  <c r="P75" i="15"/>
  <c r="T64" i="15"/>
  <c r="E61" i="15"/>
  <c r="U61" i="15" s="1"/>
  <c r="U50" i="15"/>
  <c r="E55" i="15"/>
  <c r="P42" i="15"/>
  <c r="R42" i="15"/>
  <c r="E75" i="15"/>
  <c r="T24" i="15"/>
  <c r="Q75" i="15"/>
  <c r="R75" i="15"/>
  <c r="Q61" i="15"/>
  <c r="P69" i="15"/>
  <c r="T69" i="15" s="1"/>
  <c r="R69" i="15"/>
  <c r="T101" i="15"/>
  <c r="U104" i="15"/>
  <c r="T111" i="15"/>
  <c r="T109" i="15"/>
  <c r="T107" i="15"/>
  <c r="E82" i="15"/>
  <c r="T63" i="14"/>
  <c r="U50" i="14"/>
  <c r="E55" i="14"/>
  <c r="S69" i="14"/>
  <c r="E75" i="14"/>
  <c r="E32" i="14"/>
  <c r="U32" i="14" s="1"/>
  <c r="U24" i="14"/>
  <c r="E26" i="14"/>
  <c r="R69" i="14"/>
  <c r="R75" i="14"/>
  <c r="E69" i="14"/>
  <c r="T49" i="14"/>
  <c r="Q61" i="14"/>
  <c r="T59" i="14"/>
  <c r="S75" i="14"/>
  <c r="T109" i="14"/>
  <c r="U107" i="14"/>
  <c r="T52" i="13"/>
  <c r="T51" i="13"/>
  <c r="T44" i="13"/>
  <c r="U39" i="13"/>
  <c r="P42" i="13"/>
  <c r="R42" i="13"/>
  <c r="T29" i="13"/>
  <c r="T28" i="13"/>
  <c r="P69" i="13"/>
  <c r="T69" i="13" s="1"/>
  <c r="E69" i="13"/>
  <c r="S55" i="13"/>
  <c r="R75" i="13"/>
  <c r="R69" i="13"/>
  <c r="Q69" i="13"/>
  <c r="U69" i="13" s="1"/>
  <c r="S69" i="13"/>
  <c r="Q61" i="13"/>
  <c r="T108" i="13"/>
  <c r="U106" i="13"/>
  <c r="U104" i="13"/>
  <c r="U111" i="13"/>
  <c r="Q68" i="12"/>
  <c r="T58" i="12"/>
  <c r="R69" i="12"/>
  <c r="U50" i="12"/>
  <c r="E55" i="12"/>
  <c r="E69" i="12"/>
  <c r="Q42" i="12"/>
  <c r="E42" i="12"/>
  <c r="P75" i="12"/>
  <c r="T75" i="12" s="1"/>
  <c r="T25" i="12"/>
  <c r="P55" i="12"/>
  <c r="R55" i="12"/>
  <c r="U59" i="12"/>
  <c r="S75" i="12"/>
  <c r="R75" i="12"/>
  <c r="P69" i="12"/>
  <c r="T69" i="12" s="1"/>
  <c r="E61" i="12"/>
  <c r="T61" i="12" s="1"/>
  <c r="S69" i="12"/>
  <c r="U100" i="12"/>
  <c r="T112" i="12"/>
  <c r="P68" i="11"/>
  <c r="R68" i="11"/>
  <c r="T65" i="11"/>
  <c r="T64" i="11"/>
  <c r="T57" i="11"/>
  <c r="T51" i="11"/>
  <c r="P42" i="11"/>
  <c r="R42" i="11"/>
  <c r="T28" i="11"/>
  <c r="P32" i="11"/>
  <c r="R32" i="11"/>
  <c r="S32" i="11"/>
  <c r="E26" i="11"/>
  <c r="U26" i="11" s="1"/>
  <c r="Q26" i="11"/>
  <c r="T25" i="11"/>
  <c r="Q75" i="11"/>
  <c r="U75" i="11" s="1"/>
  <c r="E69" i="11"/>
  <c r="E55" i="11"/>
  <c r="E75" i="11"/>
  <c r="E61" i="11"/>
  <c r="U61" i="11" s="1"/>
  <c r="R75" i="11"/>
  <c r="S75" i="11"/>
  <c r="R97" i="11"/>
  <c r="U108" i="11"/>
  <c r="T64" i="10"/>
  <c r="P68" i="10"/>
  <c r="R68" i="10"/>
  <c r="T57" i="10"/>
  <c r="E75" i="10"/>
  <c r="T29" i="10"/>
  <c r="T28" i="10"/>
  <c r="Q32" i="10"/>
  <c r="T24" i="10"/>
  <c r="P26" i="10"/>
  <c r="Q26" i="10"/>
  <c r="S75" i="10"/>
  <c r="E69" i="10"/>
  <c r="Q61" i="10"/>
  <c r="Q69" i="10"/>
  <c r="U69" i="10" s="1"/>
  <c r="R69" i="10"/>
  <c r="T106" i="10"/>
  <c r="T111" i="10"/>
  <c r="S97" i="10"/>
  <c r="T50" i="9"/>
  <c r="E55" i="9"/>
  <c r="Q42" i="9"/>
  <c r="S42" i="9"/>
  <c r="U25" i="9"/>
  <c r="E69" i="9"/>
  <c r="T49" i="9"/>
  <c r="T60" i="9"/>
  <c r="R69" i="9"/>
  <c r="E61" i="9"/>
  <c r="U61" i="9" s="1"/>
  <c r="P75" i="9"/>
  <c r="T75" i="9" s="1"/>
  <c r="R75" i="9"/>
  <c r="P61" i="9"/>
  <c r="R61" i="9"/>
  <c r="U99" i="9"/>
  <c r="R97" i="9"/>
  <c r="S69" i="8"/>
  <c r="E68" i="8"/>
  <c r="T65" i="8"/>
  <c r="E75" i="8"/>
  <c r="T48" i="8"/>
  <c r="P32" i="8"/>
  <c r="R32" i="8"/>
  <c r="Q32" i="8"/>
  <c r="S32" i="8"/>
  <c r="T25" i="8"/>
  <c r="E69" i="8"/>
  <c r="T49" i="8"/>
  <c r="R69" i="8"/>
  <c r="R75" i="8"/>
  <c r="Q69" i="8"/>
  <c r="U69" i="8" s="1"/>
  <c r="S75" i="8"/>
  <c r="Q61" i="8"/>
  <c r="S61" i="8"/>
  <c r="S97" i="8"/>
  <c r="T101" i="8"/>
  <c r="S68" i="7"/>
  <c r="T65" i="7"/>
  <c r="E61" i="7"/>
  <c r="U61" i="7" s="1"/>
  <c r="E69" i="7"/>
  <c r="T51" i="7"/>
  <c r="T47" i="7"/>
  <c r="T44" i="7"/>
  <c r="S75" i="7"/>
  <c r="R42" i="7"/>
  <c r="E32" i="7"/>
  <c r="T28" i="7"/>
  <c r="S32" i="7"/>
  <c r="E26" i="7"/>
  <c r="E55" i="7"/>
  <c r="Q69" i="7"/>
  <c r="U69" i="7" s="1"/>
  <c r="R75" i="7"/>
  <c r="P55" i="7"/>
  <c r="R55" i="7"/>
  <c r="Q55" i="7"/>
  <c r="S55" i="7"/>
  <c r="P75" i="7"/>
  <c r="T75" i="7" s="1"/>
  <c r="S69" i="7"/>
  <c r="R69" i="7"/>
  <c r="T106" i="7"/>
  <c r="T109" i="7"/>
  <c r="T65" i="6"/>
  <c r="P68" i="6"/>
  <c r="R68" i="6"/>
  <c r="T52" i="6"/>
  <c r="T51" i="6"/>
  <c r="U47" i="6"/>
  <c r="R69" i="6"/>
  <c r="U48" i="6"/>
  <c r="T44" i="6"/>
  <c r="P42" i="6"/>
  <c r="R42" i="6"/>
  <c r="T28" i="6"/>
  <c r="P32" i="6"/>
  <c r="R32" i="6"/>
  <c r="Q32" i="6"/>
  <c r="S32" i="6"/>
  <c r="S69" i="6"/>
  <c r="R75" i="6"/>
  <c r="E69" i="6"/>
  <c r="T25" i="6"/>
  <c r="E26" i="6"/>
  <c r="T26" i="6" s="1"/>
  <c r="E55" i="6"/>
  <c r="R55" i="6"/>
  <c r="S55" i="6"/>
  <c r="Q75" i="6"/>
  <c r="U75" i="6" s="1"/>
  <c r="S75" i="6"/>
  <c r="E75" i="6"/>
  <c r="T104" i="6"/>
  <c r="U109" i="6"/>
  <c r="P68" i="5"/>
  <c r="R68" i="5"/>
  <c r="E68" i="5"/>
  <c r="E61" i="5"/>
  <c r="U61" i="5" s="1"/>
  <c r="T50" i="5"/>
  <c r="T39" i="5"/>
  <c r="P42" i="5"/>
  <c r="R42" i="5"/>
  <c r="Q32" i="5"/>
  <c r="T28" i="5"/>
  <c r="S32" i="5"/>
  <c r="P26" i="5"/>
  <c r="R26" i="5"/>
  <c r="T25" i="5"/>
  <c r="P75" i="5"/>
  <c r="T75" i="5" s="1"/>
  <c r="Q55" i="5"/>
  <c r="S55" i="5"/>
  <c r="T49" i="5"/>
  <c r="E55" i="5"/>
  <c r="R75" i="5"/>
  <c r="P69" i="5"/>
  <c r="T69" i="5" s="1"/>
  <c r="R69" i="5"/>
  <c r="Q61" i="5"/>
  <c r="Q69" i="5"/>
  <c r="U69" i="5" s="1"/>
  <c r="S69" i="5"/>
  <c r="T60" i="5"/>
  <c r="E69" i="5"/>
  <c r="S97" i="5"/>
  <c r="U105" i="5"/>
  <c r="U98" i="5"/>
  <c r="T103" i="5"/>
  <c r="T58" i="4"/>
  <c r="E55" i="4"/>
  <c r="P42" i="4"/>
  <c r="T42" i="4" s="1"/>
  <c r="R42" i="4"/>
  <c r="S32" i="4"/>
  <c r="T49" i="4"/>
  <c r="S55" i="4"/>
  <c r="E75" i="4"/>
  <c r="Q61" i="4"/>
  <c r="S61" i="4"/>
  <c r="R69" i="4"/>
  <c r="Q69" i="4"/>
  <c r="U69" i="4" s="1"/>
  <c r="P75" i="4"/>
  <c r="T60" i="4"/>
  <c r="S69" i="4"/>
  <c r="Q75" i="4"/>
  <c r="U75" i="4" s="1"/>
  <c r="R75" i="4"/>
  <c r="T106" i="4"/>
  <c r="T108" i="4"/>
  <c r="E82" i="4"/>
  <c r="T65" i="3"/>
  <c r="T57" i="3"/>
  <c r="R75" i="3"/>
  <c r="T48" i="3"/>
  <c r="T47" i="3"/>
  <c r="E55" i="3"/>
  <c r="Q26" i="3"/>
  <c r="E69" i="3"/>
  <c r="P69" i="3"/>
  <c r="T69" i="3" s="1"/>
  <c r="R69" i="3"/>
  <c r="E75" i="3"/>
  <c r="Q75" i="3"/>
  <c r="U75" i="3" s="1"/>
  <c r="T60" i="3"/>
  <c r="T102" i="3"/>
  <c r="T110" i="3"/>
  <c r="T65" i="2"/>
  <c r="T57" i="2"/>
  <c r="S55" i="2"/>
  <c r="T44" i="2"/>
  <c r="E75" i="2"/>
  <c r="R69" i="2"/>
  <c r="Q26" i="2"/>
  <c r="U26" i="2" s="1"/>
  <c r="E69" i="2"/>
  <c r="R55" i="2"/>
  <c r="E55" i="2"/>
  <c r="S69" i="2"/>
  <c r="R75" i="2"/>
  <c r="S75" i="2"/>
  <c r="T110" i="2"/>
  <c r="T108" i="2"/>
  <c r="T102" i="2"/>
  <c r="T100" i="2"/>
  <c r="T63" i="1"/>
  <c r="U58" i="1"/>
  <c r="R55" i="1"/>
  <c r="S75" i="1"/>
  <c r="S55" i="1"/>
  <c r="S42" i="1"/>
  <c r="Q32" i="1"/>
  <c r="T25" i="1"/>
  <c r="R69" i="1"/>
  <c r="R75" i="1"/>
  <c r="P26" i="1"/>
  <c r="R26" i="1"/>
  <c r="E75" i="1"/>
  <c r="S69" i="1"/>
  <c r="E69" i="1"/>
  <c r="Q61" i="1"/>
  <c r="P69" i="1"/>
  <c r="T69" i="1" s="1"/>
  <c r="Q69" i="1"/>
  <c r="U69" i="1" s="1"/>
  <c r="R97" i="1"/>
  <c r="U99" i="1"/>
  <c r="E97" i="1"/>
  <c r="U98" i="1"/>
  <c r="U32" i="1"/>
  <c r="U61" i="2"/>
  <c r="T61" i="2"/>
  <c r="R17" i="1"/>
  <c r="U12" i="1"/>
  <c r="E55" i="1"/>
  <c r="E74" i="1"/>
  <c r="P32" i="2"/>
  <c r="Q32" i="2"/>
  <c r="S35" i="2"/>
  <c r="T38" i="2"/>
  <c r="U50" i="2"/>
  <c r="T50" i="2"/>
  <c r="S87" i="2"/>
  <c r="E32" i="3"/>
  <c r="U41" i="3"/>
  <c r="T41" i="3"/>
  <c r="U50" i="3"/>
  <c r="U68" i="3"/>
  <c r="T68" i="3"/>
  <c r="T63" i="3"/>
  <c r="U28" i="4"/>
  <c r="T28" i="4"/>
  <c r="P69" i="4"/>
  <c r="T69" i="4" s="1"/>
  <c r="U41" i="5"/>
  <c r="T41" i="5"/>
  <c r="U64" i="5"/>
  <c r="T64" i="5"/>
  <c r="U32" i="6"/>
  <c r="T32" i="6"/>
  <c r="U46" i="6"/>
  <c r="T46" i="6"/>
  <c r="U57" i="6"/>
  <c r="T57" i="6"/>
  <c r="P75" i="2"/>
  <c r="T75" i="2" s="1"/>
  <c r="U26" i="3"/>
  <c r="T26" i="3"/>
  <c r="U55" i="3"/>
  <c r="T55" i="3"/>
  <c r="U45" i="3"/>
  <c r="P35" i="4"/>
  <c r="U13" i="5"/>
  <c r="T13" i="5"/>
  <c r="U26" i="5"/>
  <c r="T26" i="5"/>
  <c r="P32" i="5"/>
  <c r="U52" i="5"/>
  <c r="T52" i="5"/>
  <c r="P61" i="1"/>
  <c r="U17" i="2"/>
  <c r="T17" i="2"/>
  <c r="U22" i="2"/>
  <c r="T22" i="2"/>
  <c r="U35" i="2"/>
  <c r="P73" i="2"/>
  <c r="P74" i="2"/>
  <c r="Q75" i="2"/>
  <c r="U75" i="2" s="1"/>
  <c r="U13" i="3"/>
  <c r="T13" i="3"/>
  <c r="P35" i="3"/>
  <c r="T35" i="3" s="1"/>
  <c r="P42" i="3"/>
  <c r="T42" i="3" s="1"/>
  <c r="T13" i="4"/>
  <c r="U13" i="4"/>
  <c r="U93" i="4"/>
  <c r="T93" i="4"/>
  <c r="U44" i="5"/>
  <c r="T44" i="5"/>
  <c r="P115" i="1"/>
  <c r="P114" i="1"/>
  <c r="U31" i="1"/>
  <c r="U40" i="1"/>
  <c r="U48" i="1"/>
  <c r="T48" i="1"/>
  <c r="P68" i="1"/>
  <c r="U40" i="2"/>
  <c r="Q74" i="2"/>
  <c r="Q35" i="3"/>
  <c r="U35" i="3" s="1"/>
  <c r="Q42" i="3"/>
  <c r="U42" i="3" s="1"/>
  <c r="P68" i="3"/>
  <c r="P55" i="4"/>
  <c r="T55" i="4" s="1"/>
  <c r="U24" i="5"/>
  <c r="T24" i="5"/>
  <c r="Q68" i="5"/>
  <c r="U61" i="1"/>
  <c r="T61" i="1"/>
  <c r="U59" i="1"/>
  <c r="T59" i="1"/>
  <c r="U91" i="1"/>
  <c r="T91" i="1"/>
  <c r="U32" i="2"/>
  <c r="T32" i="2"/>
  <c r="Q55" i="2"/>
  <c r="U55" i="2" s="1"/>
  <c r="P61" i="2"/>
  <c r="P68" i="2"/>
  <c r="P69" i="2"/>
  <c r="T69" i="2" s="1"/>
  <c r="U24" i="3"/>
  <c r="T24" i="3"/>
  <c r="P32" i="3"/>
  <c r="U44" i="3"/>
  <c r="T44" i="3"/>
  <c r="Q68" i="3"/>
  <c r="U95" i="3"/>
  <c r="T95" i="3"/>
  <c r="U25" i="4"/>
  <c r="T25" i="4"/>
  <c r="P32" i="4"/>
  <c r="T41" i="4"/>
  <c r="U41" i="4"/>
  <c r="U45" i="4"/>
  <c r="T45" i="4"/>
  <c r="U53" i="4"/>
  <c r="T53" i="4"/>
  <c r="Q55" i="4"/>
  <c r="U55" i="4" s="1"/>
  <c r="P115" i="5"/>
  <c r="P114" i="5"/>
  <c r="U26" i="7"/>
  <c r="T26" i="7"/>
  <c r="P55" i="1"/>
  <c r="T55" i="1" s="1"/>
  <c r="P75" i="1"/>
  <c r="T75" i="1" s="1"/>
  <c r="U17" i="1"/>
  <c r="T17" i="1"/>
  <c r="P42" i="1"/>
  <c r="T42" i="1" s="1"/>
  <c r="U67" i="1"/>
  <c r="Q75" i="1"/>
  <c r="U75" i="1" s="1"/>
  <c r="U38" i="2"/>
  <c r="P42" i="2"/>
  <c r="T42" i="2" s="1"/>
  <c r="T54" i="2"/>
  <c r="Q68" i="2"/>
  <c r="Q69" i="2"/>
  <c r="U69" i="2" s="1"/>
  <c r="U92" i="2"/>
  <c r="Q32" i="3"/>
  <c r="P55" i="3"/>
  <c r="U61" i="3"/>
  <c r="T61" i="3"/>
  <c r="U63" i="3"/>
  <c r="T93" i="3"/>
  <c r="U61" i="4"/>
  <c r="T61" i="4"/>
  <c r="U65" i="4"/>
  <c r="T65" i="4"/>
  <c r="Q26" i="5"/>
  <c r="P35" i="5"/>
  <c r="T35" i="5" s="1"/>
  <c r="U32" i="10"/>
  <c r="T32" i="10"/>
  <c r="U74" i="1"/>
  <c r="T74" i="1"/>
  <c r="U73" i="1"/>
  <c r="T73" i="1"/>
  <c r="T14" i="1"/>
  <c r="Q35" i="1"/>
  <c r="U35" i="1" s="1"/>
  <c r="T13" i="1"/>
  <c r="T23" i="1"/>
  <c r="U24" i="1"/>
  <c r="S26" i="1"/>
  <c r="P32" i="1"/>
  <c r="T32" i="1" s="1"/>
  <c r="T41" i="1"/>
  <c r="Q42" i="1"/>
  <c r="U42" i="1" s="1"/>
  <c r="U44" i="1"/>
  <c r="T54" i="1"/>
  <c r="T60" i="1"/>
  <c r="T66" i="1"/>
  <c r="P73" i="1"/>
  <c r="T92" i="1"/>
  <c r="U10" i="2"/>
  <c r="P26" i="2"/>
  <c r="T26" i="2" s="1"/>
  <c r="P35" i="2"/>
  <c r="T35" i="2" s="1"/>
  <c r="T37" i="2"/>
  <c r="U39" i="2"/>
  <c r="T39" i="2"/>
  <c r="Q42" i="2"/>
  <c r="U42" i="2" s="1"/>
  <c r="U68" i="2"/>
  <c r="T68" i="2"/>
  <c r="U63" i="2"/>
  <c r="T66" i="2"/>
  <c r="Q87" i="2"/>
  <c r="T91" i="2"/>
  <c r="U93" i="2"/>
  <c r="T93" i="2"/>
  <c r="T20" i="3"/>
  <c r="T25" i="3"/>
  <c r="T31" i="3"/>
  <c r="T45" i="3"/>
  <c r="U51" i="3"/>
  <c r="P61" i="3"/>
  <c r="U64" i="3"/>
  <c r="T64" i="3"/>
  <c r="P73" i="3"/>
  <c r="P74" i="3"/>
  <c r="U87" i="3"/>
  <c r="E87" i="3"/>
  <c r="E115" i="3" s="1"/>
  <c r="T115" i="3" s="1"/>
  <c r="T87" i="3"/>
  <c r="U88" i="3"/>
  <c r="T22" i="4"/>
  <c r="P26" i="4"/>
  <c r="Q42" i="4"/>
  <c r="U42" i="4" s="1"/>
  <c r="P55" i="5"/>
  <c r="U95" i="5"/>
  <c r="T95" i="5"/>
  <c r="U15" i="6"/>
  <c r="T15" i="6"/>
  <c r="U29" i="6"/>
  <c r="T29" i="6"/>
  <c r="P35" i="1"/>
  <c r="T35" i="1" s="1"/>
  <c r="Q68" i="1"/>
  <c r="T49" i="1"/>
  <c r="T34" i="1"/>
  <c r="U37" i="1"/>
  <c r="Q73" i="1"/>
  <c r="T9" i="2"/>
  <c r="U11" i="2"/>
  <c r="T11" i="2"/>
  <c r="U37" i="2"/>
  <c r="U49" i="2"/>
  <c r="U73" i="2"/>
  <c r="T73" i="2"/>
  <c r="U74" i="2"/>
  <c r="T74" i="2"/>
  <c r="R87" i="2"/>
  <c r="P17" i="3"/>
  <c r="T17" i="3" s="1"/>
  <c r="U40" i="3"/>
  <c r="U52" i="3"/>
  <c r="T52" i="3"/>
  <c r="Q61" i="3"/>
  <c r="P87" i="3"/>
  <c r="U94" i="3"/>
  <c r="T94" i="3"/>
  <c r="U14" i="4"/>
  <c r="T14" i="4"/>
  <c r="T24" i="4"/>
  <c r="U24" i="4"/>
  <c r="Q26" i="4"/>
  <c r="T50" i="4"/>
  <c r="P61" i="4"/>
  <c r="P74" i="4"/>
  <c r="R87" i="4"/>
  <c r="Q26" i="6"/>
  <c r="P35" i="6"/>
  <c r="T35" i="6" s="1"/>
  <c r="U54" i="6"/>
  <c r="T54" i="6"/>
  <c r="U61" i="6"/>
  <c r="T61" i="6"/>
  <c r="U44" i="4"/>
  <c r="U52" i="4"/>
  <c r="U64" i="4"/>
  <c r="U74" i="4"/>
  <c r="T74" i="4"/>
  <c r="U73" i="4"/>
  <c r="T73" i="4"/>
  <c r="U95" i="4"/>
  <c r="U17" i="5"/>
  <c r="T17" i="5"/>
  <c r="U15" i="5"/>
  <c r="U29" i="5"/>
  <c r="U42" i="5"/>
  <c r="T42" i="5"/>
  <c r="U46" i="5"/>
  <c r="U54" i="5"/>
  <c r="U57" i="5"/>
  <c r="U66" i="5"/>
  <c r="Q75" i="5"/>
  <c r="U75" i="5" s="1"/>
  <c r="Q17" i="6"/>
  <c r="U17" i="6" s="1"/>
  <c r="P55" i="6"/>
  <c r="T55" i="6" s="1"/>
  <c r="Q68" i="6"/>
  <c r="P69" i="6"/>
  <c r="T69" i="6" s="1"/>
  <c r="Q73" i="6"/>
  <c r="P74" i="6"/>
  <c r="R87" i="6"/>
  <c r="U91" i="6"/>
  <c r="U11" i="7"/>
  <c r="U22" i="7"/>
  <c r="P32" i="7"/>
  <c r="T32" i="7" s="1"/>
  <c r="Q32" i="7"/>
  <c r="U32" i="7" s="1"/>
  <c r="U57" i="7"/>
  <c r="P61" i="7"/>
  <c r="S87" i="7"/>
  <c r="T94" i="7"/>
  <c r="U42" i="8"/>
  <c r="T42" i="8"/>
  <c r="U37" i="8"/>
  <c r="P55" i="8"/>
  <c r="Q55" i="8"/>
  <c r="P61" i="8"/>
  <c r="U64" i="8"/>
  <c r="T64" i="8"/>
  <c r="P75" i="8"/>
  <c r="T75" i="8" s="1"/>
  <c r="U95" i="8"/>
  <c r="T95" i="8"/>
  <c r="Q26" i="9"/>
  <c r="U40" i="9"/>
  <c r="U54" i="9"/>
  <c r="T54" i="9"/>
  <c r="Q61" i="9"/>
  <c r="Q73" i="9"/>
  <c r="E75" i="9"/>
  <c r="Q87" i="9"/>
  <c r="Q35" i="10"/>
  <c r="E42" i="10"/>
  <c r="U48" i="10"/>
  <c r="T48" i="10"/>
  <c r="U59" i="10"/>
  <c r="T59" i="10"/>
  <c r="E68" i="10"/>
  <c r="P74" i="10"/>
  <c r="U10" i="11"/>
  <c r="T10" i="11"/>
  <c r="Q17" i="11"/>
  <c r="U32" i="12"/>
  <c r="T32" i="12"/>
  <c r="U87" i="4"/>
  <c r="E87" i="4"/>
  <c r="E115" i="4" s="1"/>
  <c r="U115" i="4" s="1"/>
  <c r="T87" i="4"/>
  <c r="U32" i="5"/>
  <c r="T32" i="5"/>
  <c r="U35" i="5"/>
  <c r="Q42" i="5"/>
  <c r="P61" i="5"/>
  <c r="P26" i="6"/>
  <c r="Q55" i="6"/>
  <c r="U55" i="6" s="1"/>
  <c r="T66" i="6"/>
  <c r="Q69" i="6"/>
  <c r="U69" i="6" s="1"/>
  <c r="T71" i="6"/>
  <c r="Q74" i="6"/>
  <c r="P75" i="6"/>
  <c r="T75" i="6" s="1"/>
  <c r="S87" i="6"/>
  <c r="T89" i="6"/>
  <c r="T9" i="7"/>
  <c r="P17" i="7"/>
  <c r="T17" i="7" s="1"/>
  <c r="T20" i="7"/>
  <c r="T31" i="7"/>
  <c r="T40" i="7"/>
  <c r="U49" i="7"/>
  <c r="Q61" i="7"/>
  <c r="P68" i="7"/>
  <c r="P69" i="7"/>
  <c r="T69" i="7" s="1"/>
  <c r="T72" i="7"/>
  <c r="Q73" i="7"/>
  <c r="Q74" i="7"/>
  <c r="Q75" i="7"/>
  <c r="U75" i="7" s="1"/>
  <c r="U12" i="8"/>
  <c r="U40" i="8"/>
  <c r="U52" i="8"/>
  <c r="T52" i="8"/>
  <c r="P73" i="8"/>
  <c r="Q75" i="8"/>
  <c r="U75" i="8" s="1"/>
  <c r="T92" i="8"/>
  <c r="T30" i="9"/>
  <c r="U35" i="9"/>
  <c r="T35" i="9"/>
  <c r="T39" i="9"/>
  <c r="T51" i="9"/>
  <c r="T72" i="9"/>
  <c r="R87" i="9"/>
  <c r="U96" i="9"/>
  <c r="T96" i="9"/>
  <c r="U20" i="10"/>
  <c r="T20" i="10"/>
  <c r="U26" i="10"/>
  <c r="T26" i="10"/>
  <c r="U31" i="10"/>
  <c r="T31" i="10"/>
  <c r="U37" i="10"/>
  <c r="T37" i="10"/>
  <c r="P87" i="4"/>
  <c r="U74" i="5"/>
  <c r="T74" i="5"/>
  <c r="U73" i="5"/>
  <c r="T73" i="5"/>
  <c r="T17" i="6"/>
  <c r="U42" i="6"/>
  <c r="T42" i="6"/>
  <c r="U42" i="7"/>
  <c r="T42" i="7"/>
  <c r="U50" i="7"/>
  <c r="T50" i="7"/>
  <c r="U68" i="7"/>
  <c r="T68" i="7"/>
  <c r="U63" i="7"/>
  <c r="U13" i="8"/>
  <c r="T13" i="8"/>
  <c r="U32" i="8"/>
  <c r="U41" i="8"/>
  <c r="T41" i="8"/>
  <c r="U68" i="8"/>
  <c r="T68" i="8"/>
  <c r="T63" i="8"/>
  <c r="Q73" i="8"/>
  <c r="U87" i="8"/>
  <c r="E87" i="8"/>
  <c r="E115" i="8" s="1"/>
  <c r="U115" i="8" s="1"/>
  <c r="T87" i="8"/>
  <c r="U88" i="8"/>
  <c r="P55" i="9"/>
  <c r="U68" i="9"/>
  <c r="T68" i="9"/>
  <c r="U16" i="10"/>
  <c r="T16" i="10"/>
  <c r="P55" i="10"/>
  <c r="P69" i="10"/>
  <c r="T69" i="10" s="1"/>
  <c r="U72" i="10"/>
  <c r="T72" i="10"/>
  <c r="U35" i="11"/>
  <c r="T35" i="11"/>
  <c r="U87" i="1"/>
  <c r="E87" i="1"/>
  <c r="E115" i="1" s="1"/>
  <c r="U115" i="1" s="1"/>
  <c r="T87" i="1"/>
  <c r="P26" i="3"/>
  <c r="Q55" i="3"/>
  <c r="Q69" i="3"/>
  <c r="U69" i="3" s="1"/>
  <c r="Q74" i="3"/>
  <c r="P75" i="3"/>
  <c r="T75" i="3" s="1"/>
  <c r="S87" i="3"/>
  <c r="P17" i="4"/>
  <c r="T17" i="4" s="1"/>
  <c r="Q32" i="4"/>
  <c r="U32" i="4" s="1"/>
  <c r="Q35" i="4"/>
  <c r="U68" i="4"/>
  <c r="T68" i="4"/>
  <c r="P68" i="4"/>
  <c r="P73" i="4"/>
  <c r="Q87" i="4"/>
  <c r="U55" i="5"/>
  <c r="T55" i="5"/>
  <c r="U87" i="5"/>
  <c r="E87" i="5"/>
  <c r="E115" i="5" s="1"/>
  <c r="T87" i="5"/>
  <c r="Q42" i="6"/>
  <c r="P61" i="6"/>
  <c r="P26" i="7"/>
  <c r="U55" i="8"/>
  <c r="T55" i="8"/>
  <c r="U45" i="8"/>
  <c r="P87" i="8"/>
  <c r="U15" i="9"/>
  <c r="T15" i="9"/>
  <c r="P17" i="9"/>
  <c r="T17" i="9" s="1"/>
  <c r="E26" i="9"/>
  <c r="U32" i="9"/>
  <c r="T32" i="9"/>
  <c r="Q55" i="9"/>
  <c r="P17" i="10"/>
  <c r="P32" i="10"/>
  <c r="U47" i="10"/>
  <c r="T47" i="10"/>
  <c r="Q55" i="10"/>
  <c r="U58" i="10"/>
  <c r="T58" i="10"/>
  <c r="U67" i="10"/>
  <c r="T67" i="10"/>
  <c r="P73" i="10"/>
  <c r="U91" i="10"/>
  <c r="T91" i="10"/>
  <c r="Q61" i="6"/>
  <c r="U73" i="6"/>
  <c r="T73" i="6"/>
  <c r="U74" i="6"/>
  <c r="T74" i="6"/>
  <c r="U17" i="7"/>
  <c r="Q26" i="7"/>
  <c r="U35" i="7"/>
  <c r="P42" i="8"/>
  <c r="Q115" i="8"/>
  <c r="Q114" i="8"/>
  <c r="Q17" i="9"/>
  <c r="U17" i="9" s="1"/>
  <c r="U57" i="9"/>
  <c r="T57" i="9"/>
  <c r="U89" i="9"/>
  <c r="T89" i="9"/>
  <c r="U19" i="10"/>
  <c r="T19" i="10"/>
  <c r="U30" i="10"/>
  <c r="T30" i="10"/>
  <c r="U35" i="10"/>
  <c r="P42" i="10"/>
  <c r="T42" i="10" s="1"/>
  <c r="U61" i="13"/>
  <c r="T61" i="13"/>
  <c r="U68" i="1"/>
  <c r="T68" i="1"/>
  <c r="Q87" i="1"/>
  <c r="T55" i="2"/>
  <c r="U87" i="2"/>
  <c r="E87" i="2"/>
  <c r="E115" i="2" s="1"/>
  <c r="U115" i="2" s="1"/>
  <c r="T87" i="2"/>
  <c r="T15" i="4"/>
  <c r="T29" i="4"/>
  <c r="T46" i="4"/>
  <c r="T54" i="4"/>
  <c r="T57" i="4"/>
  <c r="T66" i="4"/>
  <c r="T71" i="4"/>
  <c r="S87" i="4"/>
  <c r="T89" i="4"/>
  <c r="T9" i="5"/>
  <c r="T20" i="5"/>
  <c r="T31" i="5"/>
  <c r="T34" i="5"/>
  <c r="T37" i="5"/>
  <c r="T48" i="5"/>
  <c r="T59" i="5"/>
  <c r="U68" i="5"/>
  <c r="T68" i="5"/>
  <c r="Q87" i="5"/>
  <c r="T91" i="5"/>
  <c r="T11" i="6"/>
  <c r="T22" i="6"/>
  <c r="T39" i="6"/>
  <c r="T50" i="6"/>
  <c r="U87" i="6"/>
  <c r="E87" i="6"/>
  <c r="E115" i="6" s="1"/>
  <c r="U115" i="6" s="1"/>
  <c r="T87" i="6"/>
  <c r="T93" i="6"/>
  <c r="T13" i="7"/>
  <c r="T24" i="7"/>
  <c r="T59" i="7"/>
  <c r="U74" i="7"/>
  <c r="T74" i="7"/>
  <c r="U73" i="7"/>
  <c r="T73" i="7"/>
  <c r="U92" i="7"/>
  <c r="T22" i="8"/>
  <c r="U24" i="8"/>
  <c r="T24" i="8"/>
  <c r="P26" i="8"/>
  <c r="T26" i="8" s="1"/>
  <c r="R35" i="8"/>
  <c r="P35" i="8"/>
  <c r="T35" i="8" s="1"/>
  <c r="T37" i="8"/>
  <c r="Q42" i="8"/>
  <c r="T59" i="8"/>
  <c r="P68" i="8"/>
  <c r="P69" i="8"/>
  <c r="T69" i="8" s="1"/>
  <c r="T16" i="9"/>
  <c r="P42" i="9"/>
  <c r="U46" i="9"/>
  <c r="T46" i="9"/>
  <c r="U65" i="9"/>
  <c r="P69" i="9"/>
  <c r="T69" i="9" s="1"/>
  <c r="Q75" i="9"/>
  <c r="U75" i="9" s="1"/>
  <c r="T25" i="10"/>
  <c r="U34" i="10"/>
  <c r="T34" i="10"/>
  <c r="Q42" i="10"/>
  <c r="U42" i="10" s="1"/>
  <c r="U55" i="10"/>
  <c r="T55" i="10"/>
  <c r="U61" i="10"/>
  <c r="T61" i="10"/>
  <c r="Q68" i="10"/>
  <c r="U11" i="11"/>
  <c r="T11" i="11"/>
  <c r="U22" i="11"/>
  <c r="T22" i="11"/>
  <c r="R87" i="1"/>
  <c r="P87" i="2"/>
  <c r="U74" i="3"/>
  <c r="T74" i="3"/>
  <c r="U73" i="3"/>
  <c r="T73" i="3"/>
  <c r="T75" i="4"/>
  <c r="U71" i="4"/>
  <c r="T88" i="4"/>
  <c r="T96" i="4"/>
  <c r="U9" i="5"/>
  <c r="T16" i="5"/>
  <c r="T19" i="5"/>
  <c r="T30" i="5"/>
  <c r="U37" i="5"/>
  <c r="T47" i="5"/>
  <c r="T58" i="5"/>
  <c r="T67" i="5"/>
  <c r="T72" i="5"/>
  <c r="R87" i="5"/>
  <c r="T90" i="5"/>
  <c r="T10" i="6"/>
  <c r="T21" i="6"/>
  <c r="T38" i="6"/>
  <c r="T49" i="6"/>
  <c r="T60" i="6"/>
  <c r="P87" i="6"/>
  <c r="T92" i="6"/>
  <c r="T12" i="7"/>
  <c r="T23" i="7"/>
  <c r="U38" i="7"/>
  <c r="T58" i="7"/>
  <c r="Q87" i="7"/>
  <c r="T91" i="7"/>
  <c r="U93" i="7"/>
  <c r="T93" i="7"/>
  <c r="T21" i="8"/>
  <c r="Q26" i="8"/>
  <c r="U26" i="8" s="1"/>
  <c r="U44" i="8"/>
  <c r="T44" i="8"/>
  <c r="Q68" i="8"/>
  <c r="S87" i="8"/>
  <c r="T11" i="9"/>
  <c r="T22" i="9"/>
  <c r="U28" i="9"/>
  <c r="P32" i="9"/>
  <c r="Q32" i="9"/>
  <c r="T58" i="9"/>
  <c r="U66" i="9"/>
  <c r="T66" i="9"/>
  <c r="P68" i="9"/>
  <c r="Q69" i="9"/>
  <c r="U69" i="9" s="1"/>
  <c r="P74" i="9"/>
  <c r="U87" i="9"/>
  <c r="E87" i="9"/>
  <c r="E115" i="9" s="1"/>
  <c r="T115" i="9" s="1"/>
  <c r="T87" i="9"/>
  <c r="T88" i="9"/>
  <c r="T90" i="9"/>
  <c r="U17" i="10"/>
  <c r="T17" i="10"/>
  <c r="U9" i="10"/>
  <c r="T9" i="10"/>
  <c r="U38" i="10"/>
  <c r="T52" i="10"/>
  <c r="P61" i="10"/>
  <c r="P75" i="10"/>
  <c r="T75" i="10" s="1"/>
  <c r="Q75" i="10"/>
  <c r="U75" i="10" s="1"/>
  <c r="U90" i="10"/>
  <c r="T90" i="10"/>
  <c r="U32" i="11"/>
  <c r="T32" i="11"/>
  <c r="T32" i="4"/>
  <c r="U35" i="4"/>
  <c r="T35" i="4"/>
  <c r="U88" i="4"/>
  <c r="T71" i="5"/>
  <c r="S87" i="5"/>
  <c r="T9" i="6"/>
  <c r="T37" i="6"/>
  <c r="U68" i="6"/>
  <c r="T68" i="6"/>
  <c r="Q87" i="6"/>
  <c r="P35" i="7"/>
  <c r="T35" i="7" s="1"/>
  <c r="T37" i="7"/>
  <c r="U39" i="7"/>
  <c r="T39" i="7"/>
  <c r="Q42" i="7"/>
  <c r="T63" i="7"/>
  <c r="R87" i="7"/>
  <c r="U17" i="8"/>
  <c r="T17" i="8"/>
  <c r="U61" i="8"/>
  <c r="T61" i="8"/>
  <c r="U63" i="8"/>
  <c r="T88" i="8"/>
  <c r="P26" i="9"/>
  <c r="U29" i="9"/>
  <c r="T29" i="9"/>
  <c r="U55" i="9"/>
  <c r="T55" i="9"/>
  <c r="T45" i="9"/>
  <c r="T47" i="9"/>
  <c r="U53" i="9"/>
  <c r="T63" i="9"/>
  <c r="Q68" i="9"/>
  <c r="U74" i="9"/>
  <c r="T74" i="9"/>
  <c r="U73" i="9"/>
  <c r="T73" i="9"/>
  <c r="U71" i="9"/>
  <c r="T71" i="9"/>
  <c r="P73" i="9"/>
  <c r="Q74" i="9"/>
  <c r="P35" i="10"/>
  <c r="T35" i="10" s="1"/>
  <c r="U26" i="14"/>
  <c r="T26" i="14"/>
  <c r="P55" i="11"/>
  <c r="Q68" i="11"/>
  <c r="P69" i="11"/>
  <c r="T69" i="11" s="1"/>
  <c r="Q73" i="11"/>
  <c r="P74" i="11"/>
  <c r="U26" i="12"/>
  <c r="T26" i="12"/>
  <c r="P32" i="12"/>
  <c r="P35" i="12"/>
  <c r="T35" i="12" s="1"/>
  <c r="Q69" i="12"/>
  <c r="U69" i="12" s="1"/>
  <c r="Q75" i="12"/>
  <c r="U75" i="12" s="1"/>
  <c r="U26" i="13"/>
  <c r="T26" i="13"/>
  <c r="P32" i="13"/>
  <c r="T32" i="13" s="1"/>
  <c r="P35" i="13"/>
  <c r="T35" i="13" s="1"/>
  <c r="E55" i="13"/>
  <c r="E68" i="13"/>
  <c r="U94" i="13"/>
  <c r="T94" i="13"/>
  <c r="U28" i="14"/>
  <c r="T28" i="14"/>
  <c r="U16" i="15"/>
  <c r="T16" i="15"/>
  <c r="U26" i="15"/>
  <c r="T26" i="15"/>
  <c r="U47" i="15"/>
  <c r="T47" i="15"/>
  <c r="U32" i="16"/>
  <c r="T32" i="16"/>
  <c r="P26" i="11"/>
  <c r="Q55" i="11"/>
  <c r="Q69" i="11"/>
  <c r="U69" i="11" s="1"/>
  <c r="Q74" i="11"/>
  <c r="P75" i="11"/>
  <c r="T75" i="11" s="1"/>
  <c r="S87" i="11"/>
  <c r="P17" i="12"/>
  <c r="Q32" i="12"/>
  <c r="Q35" i="12"/>
  <c r="U35" i="12" s="1"/>
  <c r="S68" i="12"/>
  <c r="Q32" i="13"/>
  <c r="U32" i="13" s="1"/>
  <c r="Q35" i="13"/>
  <c r="U35" i="13" s="1"/>
  <c r="P115" i="13"/>
  <c r="P114" i="13"/>
  <c r="T32" i="14"/>
  <c r="R87" i="8"/>
  <c r="P87" i="9"/>
  <c r="U73" i="10"/>
  <c r="T73" i="10"/>
  <c r="U74" i="10"/>
  <c r="T74" i="10"/>
  <c r="U17" i="11"/>
  <c r="U42" i="11"/>
  <c r="T42" i="11"/>
  <c r="U68" i="13"/>
  <c r="T68" i="13"/>
  <c r="U63" i="13"/>
  <c r="T63" i="13"/>
  <c r="Q87" i="13"/>
  <c r="P17" i="14"/>
  <c r="T17" i="14" s="1"/>
  <c r="Q17" i="14"/>
  <c r="U17" i="14" s="1"/>
  <c r="U61" i="14"/>
  <c r="T61" i="14"/>
  <c r="P69" i="14"/>
  <c r="T69" i="14" s="1"/>
  <c r="U95" i="14"/>
  <c r="T95" i="14"/>
  <c r="P17" i="15"/>
  <c r="T17" i="15" s="1"/>
  <c r="U30" i="15"/>
  <c r="T30" i="15"/>
  <c r="U68" i="15"/>
  <c r="T68" i="15"/>
  <c r="U63" i="15"/>
  <c r="Q115" i="15"/>
  <c r="U87" i="10"/>
  <c r="E87" i="10"/>
  <c r="E115" i="10" s="1"/>
  <c r="U115" i="10" s="1"/>
  <c r="T87" i="10"/>
  <c r="Q42" i="11"/>
  <c r="P61" i="11"/>
  <c r="P26" i="12"/>
  <c r="Q55" i="12"/>
  <c r="P61" i="12"/>
  <c r="U74" i="12"/>
  <c r="T74" i="12"/>
  <c r="U73" i="12"/>
  <c r="T73" i="12"/>
  <c r="U87" i="12"/>
  <c r="E87" i="12"/>
  <c r="E115" i="12" s="1"/>
  <c r="U115" i="12" s="1"/>
  <c r="T87" i="12"/>
  <c r="P17" i="13"/>
  <c r="T17" i="13" s="1"/>
  <c r="P26" i="13"/>
  <c r="Q42" i="13"/>
  <c r="E73" i="13"/>
  <c r="R87" i="13"/>
  <c r="U14" i="14"/>
  <c r="T14" i="14"/>
  <c r="P35" i="14"/>
  <c r="P42" i="14"/>
  <c r="T42" i="14" s="1"/>
  <c r="U55" i="14"/>
  <c r="T55" i="14"/>
  <c r="U45" i="14"/>
  <c r="T45" i="14"/>
  <c r="P68" i="14"/>
  <c r="Q69" i="14"/>
  <c r="U69" i="14" s="1"/>
  <c r="U15" i="15"/>
  <c r="T15" i="15"/>
  <c r="U35" i="15"/>
  <c r="T35" i="15"/>
  <c r="Q42" i="15"/>
  <c r="U46" i="15"/>
  <c r="T46" i="15"/>
  <c r="P73" i="15"/>
  <c r="U35" i="16"/>
  <c r="T35" i="16"/>
  <c r="P87" i="10"/>
  <c r="Q61" i="11"/>
  <c r="U74" i="11"/>
  <c r="T74" i="11"/>
  <c r="U73" i="11"/>
  <c r="T73" i="11"/>
  <c r="U17" i="12"/>
  <c r="T17" i="12"/>
  <c r="Q26" i="12"/>
  <c r="U42" i="12"/>
  <c r="T42" i="12"/>
  <c r="P42" i="12"/>
  <c r="Q61" i="12"/>
  <c r="P87" i="12"/>
  <c r="Q17" i="13"/>
  <c r="U17" i="13" s="1"/>
  <c r="Q26" i="13"/>
  <c r="U42" i="13"/>
  <c r="T42" i="13"/>
  <c r="P55" i="13"/>
  <c r="P68" i="13"/>
  <c r="U25" i="14"/>
  <c r="T25" i="14"/>
  <c r="Q42" i="14"/>
  <c r="U42" i="14" s="1"/>
  <c r="P61" i="14"/>
  <c r="U65" i="14"/>
  <c r="T65" i="14"/>
  <c r="U73" i="14"/>
  <c r="T73" i="14"/>
  <c r="U74" i="14"/>
  <c r="T74" i="14"/>
  <c r="U71" i="14"/>
  <c r="P75" i="14"/>
  <c r="T75" i="14" s="1"/>
  <c r="U19" i="15"/>
  <c r="T19" i="15"/>
  <c r="P26" i="15"/>
  <c r="U54" i="15"/>
  <c r="T54" i="15"/>
  <c r="Q69" i="15"/>
  <c r="U69" i="15" s="1"/>
  <c r="U94" i="15"/>
  <c r="T94" i="15"/>
  <c r="U14" i="16"/>
  <c r="T14" i="16"/>
  <c r="U26" i="16"/>
  <c r="T26" i="16"/>
  <c r="U55" i="7"/>
  <c r="T55" i="7"/>
  <c r="U87" i="7"/>
  <c r="E87" i="7"/>
  <c r="E115" i="7" s="1"/>
  <c r="U115" i="7" s="1"/>
  <c r="T87" i="7"/>
  <c r="S87" i="9"/>
  <c r="U68" i="10"/>
  <c r="T68" i="10"/>
  <c r="Q87" i="10"/>
  <c r="T39" i="11"/>
  <c r="U55" i="11"/>
  <c r="T55" i="11"/>
  <c r="T50" i="11"/>
  <c r="U87" i="11"/>
  <c r="E87" i="11"/>
  <c r="E115" i="11" s="1"/>
  <c r="T115" i="11" s="1"/>
  <c r="T87" i="11"/>
  <c r="T93" i="11"/>
  <c r="T13" i="12"/>
  <c r="T24" i="12"/>
  <c r="T41" i="12"/>
  <c r="T44" i="12"/>
  <c r="T52" i="12"/>
  <c r="U91" i="12"/>
  <c r="T9" i="13"/>
  <c r="T15" i="13"/>
  <c r="T24" i="13"/>
  <c r="T40" i="13"/>
  <c r="T49" i="13"/>
  <c r="T57" i="13"/>
  <c r="Q68" i="13"/>
  <c r="T15" i="14"/>
  <c r="T22" i="14"/>
  <c r="P32" i="14"/>
  <c r="T46" i="14"/>
  <c r="U52" i="14"/>
  <c r="T57" i="14"/>
  <c r="P74" i="14"/>
  <c r="Q75" i="14"/>
  <c r="U75" i="14" s="1"/>
  <c r="Q26" i="15"/>
  <c r="U29" i="15"/>
  <c r="T29" i="15"/>
  <c r="T51" i="15"/>
  <c r="P55" i="15"/>
  <c r="P68" i="15"/>
  <c r="P87" i="7"/>
  <c r="U74" i="8"/>
  <c r="T74" i="8"/>
  <c r="U73" i="8"/>
  <c r="T73" i="8"/>
  <c r="U42" i="9"/>
  <c r="T42" i="9"/>
  <c r="R87" i="10"/>
  <c r="T21" i="11"/>
  <c r="T38" i="11"/>
  <c r="T49" i="11"/>
  <c r="T60" i="11"/>
  <c r="P87" i="11"/>
  <c r="T92" i="11"/>
  <c r="T12" i="12"/>
  <c r="T23" i="12"/>
  <c r="T40" i="12"/>
  <c r="T51" i="12"/>
  <c r="P73" i="12"/>
  <c r="R87" i="12"/>
  <c r="T90" i="12"/>
  <c r="T96" i="12"/>
  <c r="U9" i="13"/>
  <c r="T48" i="13"/>
  <c r="T54" i="13"/>
  <c r="P75" i="13"/>
  <c r="T75" i="13" s="1"/>
  <c r="Q75" i="13"/>
  <c r="U75" i="13" s="1"/>
  <c r="T10" i="14"/>
  <c r="P26" i="14"/>
  <c r="Q32" i="14"/>
  <c r="U41" i="14"/>
  <c r="U53" i="14"/>
  <c r="T53" i="14"/>
  <c r="P55" i="14"/>
  <c r="T66" i="14"/>
  <c r="P73" i="14"/>
  <c r="Q73" i="14"/>
  <c r="Q74" i="14"/>
  <c r="U87" i="14"/>
  <c r="E87" i="14"/>
  <c r="E115" i="14" s="1"/>
  <c r="T87" i="14"/>
  <c r="U88" i="14"/>
  <c r="T88" i="14"/>
  <c r="Q35" i="15"/>
  <c r="T40" i="15"/>
  <c r="Q55" i="15"/>
  <c r="U66" i="15"/>
  <c r="T66" i="15"/>
  <c r="Q68" i="15"/>
  <c r="S87" i="10"/>
  <c r="U68" i="11"/>
  <c r="T68" i="11"/>
  <c r="Q87" i="11"/>
  <c r="U55" i="12"/>
  <c r="T55" i="12"/>
  <c r="T60" i="12"/>
  <c r="P68" i="12"/>
  <c r="S87" i="12"/>
  <c r="T23" i="13"/>
  <c r="P61" i="13"/>
  <c r="T67" i="13"/>
  <c r="P73" i="13"/>
  <c r="Q74" i="13"/>
  <c r="U93" i="13"/>
  <c r="T21" i="14"/>
  <c r="Q26" i="14"/>
  <c r="E42" i="14"/>
  <c r="Q55" i="14"/>
  <c r="P87" i="14"/>
  <c r="U96" i="14"/>
  <c r="T96" i="14"/>
  <c r="U32" i="15"/>
  <c r="T32" i="15"/>
  <c r="U37" i="15"/>
  <c r="U57" i="15"/>
  <c r="T57" i="15"/>
  <c r="T63" i="15"/>
  <c r="E69" i="15"/>
  <c r="P61" i="15"/>
  <c r="P26" i="16"/>
  <c r="Q55" i="16"/>
  <c r="Q69" i="16"/>
  <c r="U69" i="16" s="1"/>
  <c r="Q74" i="16"/>
  <c r="P75" i="16"/>
  <c r="T75" i="16" s="1"/>
  <c r="S87" i="16"/>
  <c r="P17" i="17"/>
  <c r="T17" i="17" s="1"/>
  <c r="P32" i="17"/>
  <c r="U41" i="17"/>
  <c r="T41" i="17"/>
  <c r="U35" i="18"/>
  <c r="T35" i="18"/>
  <c r="U39" i="18"/>
  <c r="T39" i="18"/>
  <c r="U32" i="20"/>
  <c r="T32" i="20"/>
  <c r="U74" i="15"/>
  <c r="T74" i="15"/>
  <c r="U73" i="15"/>
  <c r="T73" i="15"/>
  <c r="T69" i="16"/>
  <c r="U17" i="16"/>
  <c r="T17" i="16"/>
  <c r="T25" i="16"/>
  <c r="Q26" i="16"/>
  <c r="T28" i="16"/>
  <c r="U42" i="16"/>
  <c r="T42" i="16"/>
  <c r="P42" i="16"/>
  <c r="T45" i="16"/>
  <c r="T53" i="16"/>
  <c r="U61" i="16"/>
  <c r="T61" i="16"/>
  <c r="T65" i="16"/>
  <c r="Q75" i="16"/>
  <c r="U75" i="16" s="1"/>
  <c r="T88" i="16"/>
  <c r="T96" i="16"/>
  <c r="T16" i="17"/>
  <c r="Q17" i="17"/>
  <c r="U17" i="17" s="1"/>
  <c r="T19" i="17"/>
  <c r="T28" i="17"/>
  <c r="Q32" i="17"/>
  <c r="U35" i="17"/>
  <c r="T35" i="17"/>
  <c r="U55" i="17"/>
  <c r="T55" i="17"/>
  <c r="U45" i="17"/>
  <c r="U68" i="17"/>
  <c r="T68" i="17"/>
  <c r="T63" i="17"/>
  <c r="T65" i="17"/>
  <c r="P68" i="17"/>
  <c r="T96" i="17"/>
  <c r="T16" i="18"/>
  <c r="T30" i="18"/>
  <c r="U67" i="18"/>
  <c r="T67" i="18"/>
  <c r="U10" i="19"/>
  <c r="T10" i="19"/>
  <c r="S87" i="13"/>
  <c r="U68" i="14"/>
  <c r="T68" i="14"/>
  <c r="Q87" i="14"/>
  <c r="U55" i="15"/>
  <c r="T55" i="15"/>
  <c r="U87" i="15"/>
  <c r="E87" i="15"/>
  <c r="E115" i="15" s="1"/>
  <c r="U115" i="15" s="1"/>
  <c r="T87" i="15"/>
  <c r="P26" i="17"/>
  <c r="Q26" i="17"/>
  <c r="P42" i="17"/>
  <c r="P55" i="17"/>
  <c r="Q68" i="17"/>
  <c r="U22" i="18"/>
  <c r="T22" i="18"/>
  <c r="P32" i="15"/>
  <c r="P35" i="15"/>
  <c r="P87" i="15"/>
  <c r="Q61" i="16"/>
  <c r="U74" i="16"/>
  <c r="T74" i="16"/>
  <c r="U73" i="16"/>
  <c r="T73" i="16"/>
  <c r="U69" i="17"/>
  <c r="T69" i="17"/>
  <c r="Q55" i="17"/>
  <c r="Q75" i="17"/>
  <c r="U75" i="17" s="1"/>
  <c r="U26" i="18"/>
  <c r="T26" i="18"/>
  <c r="U32" i="18"/>
  <c r="T32" i="18"/>
  <c r="U90" i="18"/>
  <c r="T90" i="18"/>
  <c r="U26" i="20"/>
  <c r="T26" i="20"/>
  <c r="U55" i="16"/>
  <c r="T55" i="16"/>
  <c r="U87" i="16"/>
  <c r="E87" i="16"/>
  <c r="E115" i="16" s="1"/>
  <c r="U115" i="16" s="1"/>
  <c r="T87" i="16"/>
  <c r="P35" i="17"/>
  <c r="U44" i="17"/>
  <c r="T44" i="17"/>
  <c r="U52" i="17"/>
  <c r="T52" i="17"/>
  <c r="U87" i="17"/>
  <c r="E87" i="17"/>
  <c r="E115" i="17" s="1"/>
  <c r="T115" i="17" s="1"/>
  <c r="T87" i="17"/>
  <c r="U88" i="17"/>
  <c r="U50" i="18"/>
  <c r="T50" i="18"/>
  <c r="U58" i="18"/>
  <c r="T58" i="18"/>
  <c r="U21" i="19"/>
  <c r="T21" i="19"/>
  <c r="U74" i="13"/>
  <c r="T74" i="13"/>
  <c r="U73" i="13"/>
  <c r="T73" i="13"/>
  <c r="T58" i="15"/>
  <c r="T67" i="15"/>
  <c r="T72" i="15"/>
  <c r="R87" i="15"/>
  <c r="T90" i="15"/>
  <c r="T10" i="16"/>
  <c r="T21" i="16"/>
  <c r="T38" i="16"/>
  <c r="T49" i="16"/>
  <c r="T60" i="16"/>
  <c r="P87" i="16"/>
  <c r="T92" i="16"/>
  <c r="T12" i="17"/>
  <c r="T23" i="17"/>
  <c r="U32" i="17"/>
  <c r="T32" i="17"/>
  <c r="Q35" i="17"/>
  <c r="T19" i="18"/>
  <c r="U72" i="18"/>
  <c r="T72" i="18"/>
  <c r="P26" i="19"/>
  <c r="U68" i="12"/>
  <c r="T68" i="12"/>
  <c r="Q87" i="12"/>
  <c r="U55" i="13"/>
  <c r="T55" i="13"/>
  <c r="U87" i="13"/>
  <c r="E87" i="13"/>
  <c r="E115" i="13" s="1"/>
  <c r="T87" i="13"/>
  <c r="T71" i="15"/>
  <c r="S87" i="15"/>
  <c r="T89" i="15"/>
  <c r="T9" i="16"/>
  <c r="T20" i="16"/>
  <c r="T31" i="16"/>
  <c r="T34" i="16"/>
  <c r="T37" i="16"/>
  <c r="T48" i="16"/>
  <c r="T59" i="16"/>
  <c r="U68" i="16"/>
  <c r="T68" i="16"/>
  <c r="Q87" i="16"/>
  <c r="T91" i="16"/>
  <c r="T11" i="17"/>
  <c r="T22" i="17"/>
  <c r="U42" i="17"/>
  <c r="T42" i="17"/>
  <c r="U37" i="17"/>
  <c r="T45" i="17"/>
  <c r="T53" i="17"/>
  <c r="U61" i="17"/>
  <c r="T61" i="17"/>
  <c r="U63" i="17"/>
  <c r="P74" i="17"/>
  <c r="U91" i="17"/>
  <c r="T91" i="17"/>
  <c r="U11" i="18"/>
  <c r="T11" i="18"/>
  <c r="P17" i="18"/>
  <c r="T17" i="18" s="1"/>
  <c r="Q17" i="18"/>
  <c r="P32" i="18"/>
  <c r="P42" i="18"/>
  <c r="Q42" i="18"/>
  <c r="U42" i="18" s="1"/>
  <c r="P73" i="18"/>
  <c r="U61" i="20"/>
  <c r="T61" i="20"/>
  <c r="U75" i="15"/>
  <c r="T75" i="15"/>
  <c r="U17" i="15"/>
  <c r="U42" i="15"/>
  <c r="T42" i="15"/>
  <c r="U71" i="15"/>
  <c r="U9" i="16"/>
  <c r="U37" i="16"/>
  <c r="R87" i="16"/>
  <c r="U26" i="17"/>
  <c r="T26" i="17"/>
  <c r="T34" i="17"/>
  <c r="U40" i="17"/>
  <c r="T48" i="17"/>
  <c r="P61" i="17"/>
  <c r="Q74" i="17"/>
  <c r="P26" i="18"/>
  <c r="Q32" i="18"/>
  <c r="T47" i="18"/>
  <c r="Q55" i="18"/>
  <c r="P61" i="18"/>
  <c r="P75" i="18"/>
  <c r="T75" i="18" s="1"/>
  <c r="P17" i="19"/>
  <c r="T17" i="19" s="1"/>
  <c r="U32" i="19"/>
  <c r="U30" i="17"/>
  <c r="U47" i="17"/>
  <c r="U58" i="17"/>
  <c r="U67" i="17"/>
  <c r="U72" i="17"/>
  <c r="R73" i="17"/>
  <c r="P75" i="17"/>
  <c r="T75" i="17" s="1"/>
  <c r="S87" i="17"/>
  <c r="U90" i="17"/>
  <c r="U10" i="18"/>
  <c r="U21" i="18"/>
  <c r="U38" i="18"/>
  <c r="U49" i="18"/>
  <c r="U60" i="18"/>
  <c r="U68" i="18"/>
  <c r="T68" i="18"/>
  <c r="Q87" i="18"/>
  <c r="U92" i="18"/>
  <c r="U12" i="19"/>
  <c r="U23" i="19"/>
  <c r="U40" i="19"/>
  <c r="S42" i="19"/>
  <c r="U55" i="19"/>
  <c r="T55" i="19"/>
  <c r="U51" i="19"/>
  <c r="R61" i="19"/>
  <c r="U87" i="19"/>
  <c r="E87" i="19"/>
  <c r="E115" i="19" s="1"/>
  <c r="T115" i="19" s="1"/>
  <c r="T87" i="19"/>
  <c r="U94" i="19"/>
  <c r="U14" i="20"/>
  <c r="U25" i="20"/>
  <c r="R26" i="20"/>
  <c r="U28" i="20"/>
  <c r="U53" i="20"/>
  <c r="S55" i="20"/>
  <c r="U65" i="20"/>
  <c r="S69" i="20"/>
  <c r="S74" i="20"/>
  <c r="R75" i="20"/>
  <c r="U32" i="21"/>
  <c r="T32" i="21"/>
  <c r="Q35" i="21"/>
  <c r="U35" i="21" s="1"/>
  <c r="P55" i="18"/>
  <c r="Q68" i="18"/>
  <c r="P69" i="18"/>
  <c r="T69" i="18" s="1"/>
  <c r="Q73" i="18"/>
  <c r="P74" i="18"/>
  <c r="R87" i="18"/>
  <c r="U26" i="19"/>
  <c r="T26" i="19"/>
  <c r="P32" i="19"/>
  <c r="T32" i="19" s="1"/>
  <c r="P35" i="19"/>
  <c r="T35" i="19" s="1"/>
  <c r="P115" i="19"/>
  <c r="P114" i="19"/>
  <c r="Q61" i="20"/>
  <c r="U74" i="20"/>
  <c r="T74" i="20"/>
  <c r="U73" i="20"/>
  <c r="T73" i="20"/>
  <c r="U12" i="21"/>
  <c r="T12" i="21"/>
  <c r="P68" i="21"/>
  <c r="P73" i="21"/>
  <c r="U28" i="22"/>
  <c r="T28" i="22"/>
  <c r="T64" i="17"/>
  <c r="T95" i="17"/>
  <c r="T15" i="18"/>
  <c r="T29" i="18"/>
  <c r="T46" i="18"/>
  <c r="T54" i="18"/>
  <c r="T57" i="18"/>
  <c r="T66" i="18"/>
  <c r="T71" i="18"/>
  <c r="S87" i="18"/>
  <c r="T89" i="18"/>
  <c r="T9" i="19"/>
  <c r="T20" i="19"/>
  <c r="T31" i="19"/>
  <c r="T34" i="19"/>
  <c r="T37" i="19"/>
  <c r="T48" i="19"/>
  <c r="T59" i="19"/>
  <c r="U68" i="19"/>
  <c r="T68" i="19"/>
  <c r="P68" i="19"/>
  <c r="P73" i="19"/>
  <c r="Q87" i="19"/>
  <c r="T91" i="19"/>
  <c r="U55" i="20"/>
  <c r="U87" i="20"/>
  <c r="E87" i="20"/>
  <c r="E115" i="20" s="1"/>
  <c r="T87" i="20"/>
  <c r="U40" i="21"/>
  <c r="T40" i="21"/>
  <c r="U94" i="21"/>
  <c r="T94" i="21"/>
  <c r="U32" i="22"/>
  <c r="T32" i="22"/>
  <c r="U74" i="17"/>
  <c r="T74" i="17"/>
  <c r="U73" i="17"/>
  <c r="T73" i="17"/>
  <c r="U69" i="18"/>
  <c r="U17" i="18"/>
  <c r="T42" i="18"/>
  <c r="T47" i="19"/>
  <c r="T58" i="19"/>
  <c r="T67" i="19"/>
  <c r="T72" i="19"/>
  <c r="R87" i="19"/>
  <c r="T90" i="19"/>
  <c r="T10" i="20"/>
  <c r="T21" i="20"/>
  <c r="P32" i="20"/>
  <c r="P35" i="20"/>
  <c r="T35" i="20" s="1"/>
  <c r="T38" i="20"/>
  <c r="T49" i="20"/>
  <c r="T60" i="20"/>
  <c r="P87" i="20"/>
  <c r="T96" i="20"/>
  <c r="T13" i="21"/>
  <c r="U14" i="22"/>
  <c r="T14" i="22"/>
  <c r="S87" i="19"/>
  <c r="U68" i="20"/>
  <c r="T68" i="20"/>
  <c r="P17" i="21"/>
  <c r="Q26" i="21"/>
  <c r="Q32" i="21"/>
  <c r="T35" i="21"/>
  <c r="U51" i="21"/>
  <c r="T51" i="21"/>
  <c r="E114" i="1"/>
  <c r="U114" i="1" s="1"/>
  <c r="P87" i="17"/>
  <c r="Q61" i="18"/>
  <c r="U73" i="18"/>
  <c r="T73" i="18"/>
  <c r="U74" i="18"/>
  <c r="T74" i="18"/>
  <c r="T75" i="19"/>
  <c r="T69" i="19"/>
  <c r="Q26" i="19"/>
  <c r="U42" i="19"/>
  <c r="T42" i="19"/>
  <c r="P42" i="19"/>
  <c r="U61" i="19"/>
  <c r="T61" i="19"/>
  <c r="Q75" i="19"/>
  <c r="U75" i="19" s="1"/>
  <c r="Q17" i="20"/>
  <c r="U17" i="20" s="1"/>
  <c r="P55" i="20"/>
  <c r="T55" i="20" s="1"/>
  <c r="Q68" i="20"/>
  <c r="P69" i="20"/>
  <c r="T69" i="20" s="1"/>
  <c r="Q73" i="20"/>
  <c r="P74" i="20"/>
  <c r="R87" i="20"/>
  <c r="U92" i="20"/>
  <c r="T92" i="20"/>
  <c r="T69" i="21"/>
  <c r="U17" i="21"/>
  <c r="T17" i="21"/>
  <c r="U68" i="21"/>
  <c r="T68" i="21"/>
  <c r="U63" i="21"/>
  <c r="T63" i="21"/>
  <c r="U61" i="23"/>
  <c r="Q87" i="17"/>
  <c r="U55" i="18"/>
  <c r="T55" i="18"/>
  <c r="U87" i="18"/>
  <c r="E87" i="18"/>
  <c r="E115" i="18" s="1"/>
  <c r="U115" i="18" s="1"/>
  <c r="T87" i="18"/>
  <c r="T93" i="18"/>
  <c r="T13" i="19"/>
  <c r="T24" i="19"/>
  <c r="U35" i="19"/>
  <c r="T41" i="19"/>
  <c r="T44" i="19"/>
  <c r="T52" i="19"/>
  <c r="T64" i="19"/>
  <c r="T95" i="19"/>
  <c r="T15" i="20"/>
  <c r="T29" i="20"/>
  <c r="T46" i="20"/>
  <c r="T54" i="20"/>
  <c r="T57" i="20"/>
  <c r="T66" i="20"/>
  <c r="T71" i="20"/>
  <c r="U23" i="21"/>
  <c r="T23" i="21"/>
  <c r="Q115" i="21"/>
  <c r="Q114" i="21"/>
  <c r="U35" i="22"/>
  <c r="T35" i="22"/>
  <c r="R87" i="17"/>
  <c r="P87" i="18"/>
  <c r="T63" i="19"/>
  <c r="U74" i="19"/>
  <c r="T74" i="19"/>
  <c r="U73" i="19"/>
  <c r="T73" i="19"/>
  <c r="U75" i="20"/>
  <c r="T75" i="20"/>
  <c r="U69" i="20"/>
  <c r="T42" i="20"/>
  <c r="T45" i="20"/>
  <c r="U71" i="20"/>
  <c r="T88" i="20"/>
  <c r="T93" i="20"/>
  <c r="U16" i="21"/>
  <c r="T31" i="21"/>
  <c r="U25" i="22"/>
  <c r="T25" i="22"/>
  <c r="U61" i="22"/>
  <c r="T61" i="22"/>
  <c r="U26" i="21"/>
  <c r="T26" i="21"/>
  <c r="U39" i="21"/>
  <c r="U50" i="21"/>
  <c r="P87" i="21"/>
  <c r="U93" i="21"/>
  <c r="U13" i="22"/>
  <c r="U24" i="22"/>
  <c r="U41" i="22"/>
  <c r="U44" i="22"/>
  <c r="U52" i="22"/>
  <c r="U64" i="22"/>
  <c r="U73" i="22"/>
  <c r="T73" i="22"/>
  <c r="U74" i="22"/>
  <c r="T74" i="22"/>
  <c r="S75" i="22"/>
  <c r="U95" i="22"/>
  <c r="U69" i="23"/>
  <c r="T75" i="23"/>
  <c r="T69" i="23"/>
  <c r="U17" i="23"/>
  <c r="U15" i="23"/>
  <c r="S17" i="23"/>
  <c r="U29" i="23"/>
  <c r="T42" i="23"/>
  <c r="U46" i="23"/>
  <c r="U54" i="23"/>
  <c r="R55" i="23"/>
  <c r="U57" i="23"/>
  <c r="U66" i="23"/>
  <c r="S68" i="23"/>
  <c r="R69" i="23"/>
  <c r="S73" i="23"/>
  <c r="R74" i="23"/>
  <c r="Q75" i="23"/>
  <c r="U75" i="23" s="1"/>
  <c r="U89" i="23"/>
  <c r="E82" i="22"/>
  <c r="E82" i="19"/>
  <c r="E82" i="16"/>
  <c r="T98" i="1"/>
  <c r="U102" i="1"/>
  <c r="T99" i="23"/>
  <c r="T101" i="23"/>
  <c r="T109" i="23"/>
  <c r="U111" i="23"/>
  <c r="U103" i="22"/>
  <c r="T105" i="22"/>
  <c r="U107" i="22"/>
  <c r="U104" i="21"/>
  <c r="U112" i="21"/>
  <c r="M114" i="21"/>
  <c r="S114" i="21" s="1"/>
  <c r="U104" i="20"/>
  <c r="U87" i="22"/>
  <c r="E87" i="22"/>
  <c r="E115" i="22" s="1"/>
  <c r="T87" i="22"/>
  <c r="U35" i="23"/>
  <c r="Q42" i="23"/>
  <c r="U42" i="23" s="1"/>
  <c r="P61" i="23"/>
  <c r="R87" i="21"/>
  <c r="P87" i="22"/>
  <c r="T40" i="23"/>
  <c r="T51" i="23"/>
  <c r="T63" i="23"/>
  <c r="U74" i="23"/>
  <c r="T74" i="23"/>
  <c r="U73" i="23"/>
  <c r="T73" i="23"/>
  <c r="T94" i="23"/>
  <c r="E82" i="18"/>
  <c r="E82" i="14"/>
  <c r="E82" i="9"/>
  <c r="E82" i="8"/>
  <c r="T105" i="23"/>
  <c r="P26" i="21"/>
  <c r="Q55" i="21"/>
  <c r="U55" i="21" s="1"/>
  <c r="Q69" i="21"/>
  <c r="U69" i="21" s="1"/>
  <c r="Q74" i="21"/>
  <c r="P75" i="21"/>
  <c r="T75" i="21" s="1"/>
  <c r="S87" i="21"/>
  <c r="P17" i="22"/>
  <c r="Q32" i="22"/>
  <c r="Q35" i="22"/>
  <c r="U68" i="22"/>
  <c r="T68" i="22"/>
  <c r="P68" i="22"/>
  <c r="P73" i="22"/>
  <c r="Q87" i="22"/>
  <c r="U55" i="23"/>
  <c r="T55" i="23"/>
  <c r="U87" i="23"/>
  <c r="E87" i="23"/>
  <c r="E115" i="23" s="1"/>
  <c r="U115" i="23" s="1"/>
  <c r="T87" i="23"/>
  <c r="E82" i="5"/>
  <c r="U107" i="1"/>
  <c r="U109" i="1"/>
  <c r="T111" i="1"/>
  <c r="U42" i="21"/>
  <c r="T42" i="21"/>
  <c r="P42" i="21"/>
  <c r="U61" i="21"/>
  <c r="T61" i="21"/>
  <c r="Q75" i="21"/>
  <c r="U75" i="21" s="1"/>
  <c r="Q17" i="22"/>
  <c r="U17" i="22" s="1"/>
  <c r="P55" i="22"/>
  <c r="T55" i="22" s="1"/>
  <c r="Q68" i="22"/>
  <c r="P69" i="22"/>
  <c r="Q73" i="22"/>
  <c r="P74" i="22"/>
  <c r="R87" i="22"/>
  <c r="U26" i="23"/>
  <c r="T26" i="23"/>
  <c r="P32" i="23"/>
  <c r="T32" i="23" s="1"/>
  <c r="P35" i="23"/>
  <c r="T35" i="23" s="1"/>
  <c r="P87" i="23"/>
  <c r="U101" i="1"/>
  <c r="T100" i="23"/>
  <c r="U102" i="23"/>
  <c r="T112" i="23"/>
  <c r="T104" i="22"/>
  <c r="T106" i="22"/>
  <c r="T108" i="22"/>
  <c r="T103" i="21"/>
  <c r="T105" i="21"/>
  <c r="T111" i="21"/>
  <c r="T24" i="21"/>
  <c r="T41" i="21"/>
  <c r="Q42" i="21"/>
  <c r="T44" i="21"/>
  <c r="T52" i="21"/>
  <c r="P61" i="21"/>
  <c r="P26" i="22"/>
  <c r="Q55" i="22"/>
  <c r="U55" i="22" s="1"/>
  <c r="Q69" i="22"/>
  <c r="U69" i="22" s="1"/>
  <c r="Q74" i="22"/>
  <c r="P75" i="22"/>
  <c r="T75" i="22" s="1"/>
  <c r="S87" i="22"/>
  <c r="P17" i="23"/>
  <c r="T17" i="23" s="1"/>
  <c r="Q32" i="23"/>
  <c r="U32" i="23" s="1"/>
  <c r="Q35" i="23"/>
  <c r="U68" i="23"/>
  <c r="T68" i="23"/>
  <c r="P68" i="23"/>
  <c r="P73" i="23"/>
  <c r="Q87" i="23"/>
  <c r="E82" i="11"/>
  <c r="E97" i="22"/>
  <c r="L114" i="22"/>
  <c r="R114" i="22" s="1"/>
  <c r="U74" i="21"/>
  <c r="T74" i="21"/>
  <c r="U73" i="21"/>
  <c r="T73" i="21"/>
  <c r="T17" i="22"/>
  <c r="T69" i="22"/>
  <c r="U42" i="22"/>
  <c r="T42" i="22"/>
  <c r="T45" i="22"/>
  <c r="T53" i="22"/>
  <c r="T65" i="22"/>
  <c r="U71" i="22"/>
  <c r="T88" i="22"/>
  <c r="T96" i="22"/>
  <c r="U9" i="23"/>
  <c r="T16" i="23"/>
  <c r="T19" i="23"/>
  <c r="T30" i="23"/>
  <c r="T47" i="23"/>
  <c r="T58" i="23"/>
  <c r="T67" i="23"/>
  <c r="T72" i="23"/>
  <c r="R87" i="23"/>
  <c r="T90" i="23"/>
  <c r="E82" i="1"/>
  <c r="E82" i="2"/>
  <c r="T106" i="1"/>
  <c r="S97" i="22"/>
  <c r="T101" i="22"/>
  <c r="U110" i="22"/>
  <c r="R97" i="21"/>
  <c r="U107" i="21"/>
  <c r="T108" i="20"/>
  <c r="U111" i="20"/>
  <c r="T111" i="20"/>
  <c r="Q87" i="20"/>
  <c r="U87" i="21"/>
  <c r="E87" i="21"/>
  <c r="E115" i="21" s="1"/>
  <c r="U115" i="21" s="1"/>
  <c r="T87" i="21"/>
  <c r="U45" i="22"/>
  <c r="U88" i="22"/>
  <c r="T71" i="23"/>
  <c r="S87" i="23"/>
  <c r="E82" i="21"/>
  <c r="E82" i="3"/>
  <c r="T104" i="1"/>
  <c r="T108" i="1"/>
  <c r="T110" i="1"/>
  <c r="T112" i="1"/>
  <c r="R97" i="23"/>
  <c r="U99" i="21"/>
  <c r="T106" i="20"/>
  <c r="T109" i="20"/>
  <c r="U109" i="20"/>
  <c r="T109" i="19"/>
  <c r="T111" i="19"/>
  <c r="U98" i="18"/>
  <c r="U106" i="18"/>
  <c r="L114" i="16"/>
  <c r="R114" i="16" s="1"/>
  <c r="U99" i="14"/>
  <c r="T98" i="12"/>
  <c r="T106" i="12"/>
  <c r="U110" i="12"/>
  <c r="M114" i="12"/>
  <c r="S114" i="12" s="1"/>
  <c r="T103" i="11"/>
  <c r="T100" i="10"/>
  <c r="U102" i="10"/>
  <c r="T108" i="10"/>
  <c r="U110" i="10"/>
  <c r="U99" i="8"/>
  <c r="U103" i="8"/>
  <c r="T111" i="6"/>
  <c r="T100" i="5"/>
  <c r="T104" i="5"/>
  <c r="T108" i="5"/>
  <c r="T112" i="5"/>
  <c r="U102" i="4"/>
  <c r="M114" i="3"/>
  <c r="S114" i="3" s="1"/>
  <c r="T111" i="2"/>
  <c r="U98" i="19"/>
  <c r="U100" i="17"/>
  <c r="U108" i="17"/>
  <c r="U100" i="16"/>
  <c r="U108" i="16"/>
  <c r="U112" i="10"/>
  <c r="T100" i="9"/>
  <c r="T104" i="9"/>
  <c r="M114" i="7"/>
  <c r="S114" i="7" s="1"/>
  <c r="R97" i="6"/>
  <c r="T103" i="6"/>
  <c r="T107" i="6"/>
  <c r="T100" i="19"/>
  <c r="U106" i="19"/>
  <c r="U103" i="18"/>
  <c r="U111" i="18"/>
  <c r="T102" i="17"/>
  <c r="T110" i="17"/>
  <c r="S97" i="15"/>
  <c r="U105" i="15"/>
  <c r="U102" i="13"/>
  <c r="T112" i="13"/>
  <c r="L114" i="13"/>
  <c r="R114" i="13" s="1"/>
  <c r="U102" i="12"/>
  <c r="U99" i="11"/>
  <c r="U102" i="9"/>
  <c r="U104" i="7"/>
  <c r="U112" i="7"/>
  <c r="T99" i="6"/>
  <c r="U101" i="6"/>
  <c r="R97" i="4"/>
  <c r="T98" i="3"/>
  <c r="U100" i="3"/>
  <c r="T106" i="3"/>
  <c r="U108" i="3"/>
  <c r="L114" i="19"/>
  <c r="R114" i="19" s="1"/>
  <c r="U105" i="16"/>
  <c r="T98" i="14"/>
  <c r="T106" i="14"/>
  <c r="M114" i="13"/>
  <c r="S114" i="13" s="1"/>
  <c r="T109" i="12"/>
  <c r="T106" i="11"/>
  <c r="T110" i="8"/>
  <c r="T111" i="5"/>
  <c r="S97" i="4"/>
  <c r="T101" i="4"/>
  <c r="T105" i="4"/>
  <c r="T99" i="16"/>
  <c r="T107" i="16"/>
  <c r="U102" i="15"/>
  <c r="U110" i="15"/>
  <c r="T100" i="14"/>
  <c r="T104" i="14"/>
  <c r="T108" i="14"/>
  <c r="U99" i="12"/>
  <c r="R97" i="10"/>
  <c r="T99" i="10"/>
  <c r="U101" i="10"/>
  <c r="T103" i="10"/>
  <c r="S97" i="9"/>
  <c r="T104" i="8"/>
  <c r="T112" i="8"/>
  <c r="T101" i="7"/>
  <c r="T106" i="6"/>
  <c r="T112" i="6"/>
  <c r="R97" i="5"/>
  <c r="T101" i="5"/>
  <c r="T109" i="5"/>
  <c r="U103" i="4"/>
  <c r="T109" i="4"/>
  <c r="U111" i="4"/>
  <c r="T112" i="15"/>
  <c r="U105" i="10"/>
  <c r="T105" i="9"/>
  <c r="T107" i="9"/>
  <c r="L114" i="8"/>
  <c r="R114" i="8" s="1"/>
  <c r="T99" i="7"/>
  <c r="T107" i="7"/>
  <c r="T103" i="3"/>
  <c r="T105" i="3"/>
  <c r="T111" i="3"/>
  <c r="T109" i="13"/>
  <c r="U100" i="11"/>
  <c r="T111" i="11"/>
  <c r="U101" i="9"/>
  <c r="U103" i="7"/>
  <c r="U111" i="7"/>
  <c r="T99" i="2"/>
  <c r="U103" i="17"/>
  <c r="U111" i="17"/>
  <c r="T104" i="16"/>
  <c r="T112" i="16"/>
  <c r="R97" i="14"/>
  <c r="U105" i="11"/>
  <c r="T109" i="11"/>
  <c r="T115" i="8"/>
  <c r="T115" i="1"/>
  <c r="T115" i="10"/>
  <c r="T115" i="2"/>
  <c r="U115" i="11"/>
  <c r="U107" i="18"/>
  <c r="T107" i="18"/>
  <c r="U109" i="16"/>
  <c r="T109" i="16"/>
  <c r="T103" i="1"/>
  <c r="U105" i="1"/>
  <c r="T107" i="23"/>
  <c r="U100" i="21"/>
  <c r="T100" i="21"/>
  <c r="E97" i="21"/>
  <c r="E97" i="20"/>
  <c r="U102" i="11"/>
  <c r="T102" i="11"/>
  <c r="E97" i="11"/>
  <c r="U100" i="7"/>
  <c r="T100" i="7"/>
  <c r="E97" i="7"/>
  <c r="U108" i="7"/>
  <c r="T108" i="7"/>
  <c r="U108" i="21"/>
  <c r="T108" i="21"/>
  <c r="U105" i="20"/>
  <c r="T105" i="20"/>
  <c r="U98" i="17"/>
  <c r="T98" i="17"/>
  <c r="E97" i="17"/>
  <c r="U106" i="17"/>
  <c r="T106" i="17"/>
  <c r="U98" i="15"/>
  <c r="T98" i="15"/>
  <c r="E97" i="15"/>
  <c r="U106" i="15"/>
  <c r="T106" i="15"/>
  <c r="T110" i="13"/>
  <c r="U110" i="13"/>
  <c r="T102" i="21"/>
  <c r="U104" i="17"/>
  <c r="T104" i="17"/>
  <c r="U112" i="17"/>
  <c r="T112" i="17"/>
  <c r="U112" i="9"/>
  <c r="T112" i="9"/>
  <c r="U109" i="2"/>
  <c r="T109" i="2"/>
  <c r="E97" i="18"/>
  <c r="U99" i="18"/>
  <c r="T99" i="18"/>
  <c r="U101" i="16"/>
  <c r="E97" i="16"/>
  <c r="T101" i="16"/>
  <c r="T104" i="11"/>
  <c r="U104" i="11"/>
  <c r="S97" i="1"/>
  <c r="T100" i="1"/>
  <c r="U111" i="22"/>
  <c r="T110" i="21"/>
  <c r="T107" i="20"/>
  <c r="U102" i="19"/>
  <c r="T102" i="19"/>
  <c r="T97" i="1"/>
  <c r="U106" i="23"/>
  <c r="T108" i="23"/>
  <c r="U110" i="23"/>
  <c r="U97" i="22"/>
  <c r="E114" i="22"/>
  <c r="U112" i="19"/>
  <c r="T112" i="19"/>
  <c r="T110" i="9"/>
  <c r="U110" i="9"/>
  <c r="U97" i="1"/>
  <c r="T104" i="19"/>
  <c r="U110" i="19"/>
  <c r="T110" i="19"/>
  <c r="T107" i="12"/>
  <c r="U107" i="12"/>
  <c r="U110" i="6"/>
  <c r="T110" i="6"/>
  <c r="T98" i="23"/>
  <c r="E97" i="23"/>
  <c r="T97" i="22"/>
  <c r="U99" i="22"/>
  <c r="T101" i="21"/>
  <c r="U101" i="18"/>
  <c r="T101" i="18"/>
  <c r="U109" i="18"/>
  <c r="T109" i="18"/>
  <c r="U103" i="16"/>
  <c r="T103" i="16"/>
  <c r="U103" i="14"/>
  <c r="T103" i="14"/>
  <c r="E97" i="14"/>
  <c r="U111" i="14"/>
  <c r="T111" i="14"/>
  <c r="U105" i="12"/>
  <c r="T105" i="12"/>
  <c r="T107" i="8"/>
  <c r="U107" i="8"/>
  <c r="R97" i="20"/>
  <c r="S97" i="19"/>
  <c r="L114" i="15"/>
  <c r="R114" i="15" s="1"/>
  <c r="M114" i="11"/>
  <c r="S114" i="11" s="1"/>
  <c r="U102" i="6"/>
  <c r="T102" i="6"/>
  <c r="U99" i="5"/>
  <c r="T99" i="5"/>
  <c r="U107" i="5"/>
  <c r="T107" i="5"/>
  <c r="E97" i="4"/>
  <c r="U99" i="4"/>
  <c r="T99" i="4"/>
  <c r="U101" i="3"/>
  <c r="T101" i="3"/>
  <c r="U109" i="3"/>
  <c r="T109" i="3"/>
  <c r="T115" i="21"/>
  <c r="L114" i="17"/>
  <c r="R114" i="17" s="1"/>
  <c r="M114" i="16"/>
  <c r="S114" i="16" s="1"/>
  <c r="U107" i="4"/>
  <c r="T107" i="4"/>
  <c r="E97" i="3"/>
  <c r="U98" i="2"/>
  <c r="T98" i="2"/>
  <c r="E97" i="2"/>
  <c r="L114" i="18"/>
  <c r="R114" i="18" s="1"/>
  <c r="M114" i="17"/>
  <c r="S114" i="17" s="1"/>
  <c r="S97" i="14"/>
  <c r="L114" i="12"/>
  <c r="R114" i="12" s="1"/>
  <c r="U105" i="6"/>
  <c r="T105" i="6"/>
  <c r="U106" i="2"/>
  <c r="T106" i="2"/>
  <c r="T111" i="16"/>
  <c r="T100" i="15"/>
  <c r="T108" i="15"/>
  <c r="T105" i="14"/>
  <c r="T98" i="13"/>
  <c r="T107" i="13"/>
  <c r="U111" i="12"/>
  <c r="T110" i="11"/>
  <c r="T98" i="10"/>
  <c r="T107" i="10"/>
  <c r="U109" i="10"/>
  <c r="T98" i="9"/>
  <c r="E97" i="9"/>
  <c r="T100" i="8"/>
  <c r="U105" i="7"/>
  <c r="T105" i="7"/>
  <c r="U102" i="5"/>
  <c r="T102" i="5"/>
  <c r="U110" i="5"/>
  <c r="T110" i="5"/>
  <c r="T115" i="16"/>
  <c r="T102" i="14"/>
  <c r="T110" i="14"/>
  <c r="E97" i="13"/>
  <c r="E97" i="12"/>
  <c r="T104" i="12"/>
  <c r="T101" i="11"/>
  <c r="U112" i="11"/>
  <c r="E97" i="10"/>
  <c r="T103" i="9"/>
  <c r="L114" i="7"/>
  <c r="R114" i="7" s="1"/>
  <c r="R97" i="7"/>
  <c r="E97" i="6"/>
  <c r="M114" i="6"/>
  <c r="S114" i="6" s="1"/>
  <c r="S97" i="6"/>
  <c r="U104" i="3"/>
  <c r="T104" i="3"/>
  <c r="U112" i="3"/>
  <c r="T112" i="3"/>
  <c r="U115" i="3"/>
  <c r="E97" i="19"/>
  <c r="T100" i="13"/>
  <c r="T111" i="9"/>
  <c r="T108" i="8"/>
  <c r="U104" i="4"/>
  <c r="T104" i="4"/>
  <c r="U112" i="4"/>
  <c r="T112" i="4"/>
  <c r="U101" i="2"/>
  <c r="T101" i="2"/>
  <c r="T105" i="13"/>
  <c r="T107" i="11"/>
  <c r="T109" i="9"/>
  <c r="E97" i="8"/>
  <c r="T98" i="8"/>
  <c r="T106" i="8"/>
  <c r="T100" i="6"/>
  <c r="T108" i="6"/>
  <c r="T110" i="4"/>
  <c r="T99" i="3"/>
  <c r="T107" i="3"/>
  <c r="T104" i="2"/>
  <c r="T112" i="2"/>
  <c r="L114" i="2"/>
  <c r="R114" i="2" s="1"/>
  <c r="T115" i="7"/>
  <c r="U99" i="3"/>
  <c r="L114" i="3"/>
  <c r="R114" i="3" s="1"/>
  <c r="M114" i="2"/>
  <c r="S114" i="2" s="1"/>
  <c r="E97" i="5"/>
  <c r="U115" i="9" l="1"/>
  <c r="T115" i="23"/>
  <c r="T115" i="4"/>
  <c r="T26" i="1"/>
  <c r="T115" i="6"/>
  <c r="U61" i="12"/>
  <c r="T61" i="5"/>
  <c r="T26" i="11"/>
  <c r="T61" i="18"/>
  <c r="T61" i="9"/>
  <c r="T26" i="22"/>
  <c r="T61" i="7"/>
  <c r="Q114" i="3"/>
  <c r="T26" i="4"/>
  <c r="T115" i="12"/>
  <c r="T35" i="14"/>
  <c r="U115" i="17"/>
  <c r="U26" i="6"/>
  <c r="T61" i="15"/>
  <c r="T61" i="11"/>
  <c r="Q115" i="22"/>
  <c r="Q114" i="22"/>
  <c r="U115" i="20"/>
  <c r="T115" i="20"/>
  <c r="Q115" i="5"/>
  <c r="Q114" i="5"/>
  <c r="Q115" i="1"/>
  <c r="Q114" i="1"/>
  <c r="T115" i="14"/>
  <c r="U115" i="14"/>
  <c r="P115" i="12"/>
  <c r="P114" i="12"/>
  <c r="U115" i="13"/>
  <c r="T115" i="13"/>
  <c r="P115" i="14"/>
  <c r="P114" i="14"/>
  <c r="Q115" i="10"/>
  <c r="Q114" i="10"/>
  <c r="P115" i="10"/>
  <c r="P114" i="10"/>
  <c r="Q115" i="13"/>
  <c r="Q114" i="13"/>
  <c r="P115" i="6"/>
  <c r="P114" i="6"/>
  <c r="P115" i="2"/>
  <c r="P114" i="2"/>
  <c r="P115" i="21"/>
  <c r="P114" i="21"/>
  <c r="P115" i="9"/>
  <c r="P114" i="9"/>
  <c r="U26" i="9"/>
  <c r="T26" i="9"/>
  <c r="Q115" i="4"/>
  <c r="Q114" i="4"/>
  <c r="Q115" i="20"/>
  <c r="Q114" i="20"/>
  <c r="U115" i="22"/>
  <c r="T115" i="22"/>
  <c r="Q115" i="16"/>
  <c r="Q114" i="16"/>
  <c r="Q115" i="11"/>
  <c r="Q114" i="11"/>
  <c r="P115" i="11"/>
  <c r="P114" i="11"/>
  <c r="Q115" i="6"/>
  <c r="Q114" i="6"/>
  <c r="Q115" i="7"/>
  <c r="Q114" i="7"/>
  <c r="P115" i="4"/>
  <c r="P114" i="4"/>
  <c r="P115" i="3"/>
  <c r="P114" i="3"/>
  <c r="U32" i="3"/>
  <c r="T32" i="3"/>
  <c r="P115" i="22"/>
  <c r="P114" i="22"/>
  <c r="T114" i="1"/>
  <c r="P115" i="23"/>
  <c r="P114" i="23"/>
  <c r="Q115" i="17"/>
  <c r="Q114" i="17"/>
  <c r="Q115" i="19"/>
  <c r="Q114" i="19"/>
  <c r="Q115" i="18"/>
  <c r="Q114" i="18"/>
  <c r="P115" i="16"/>
  <c r="P114" i="16"/>
  <c r="T115" i="15"/>
  <c r="Q115" i="12"/>
  <c r="Q114" i="12"/>
  <c r="Q115" i="14"/>
  <c r="Q114" i="14"/>
  <c r="P115" i="7"/>
  <c r="P114" i="7"/>
  <c r="T115" i="18"/>
  <c r="U115" i="19"/>
  <c r="Q115" i="23"/>
  <c r="Q114" i="23"/>
  <c r="P115" i="18"/>
  <c r="P114" i="18"/>
  <c r="P115" i="17"/>
  <c r="P114" i="17"/>
  <c r="P115" i="20"/>
  <c r="P114" i="20"/>
  <c r="P115" i="15"/>
  <c r="P114" i="15"/>
  <c r="P115" i="8"/>
  <c r="P114" i="8"/>
  <c r="U115" i="5"/>
  <c r="T115" i="5"/>
  <c r="Q115" i="9"/>
  <c r="Q114" i="9"/>
  <c r="Q115" i="2"/>
  <c r="Q114" i="2"/>
  <c r="E114" i="19"/>
  <c r="U97" i="19"/>
  <c r="T97" i="19"/>
  <c r="U97" i="15"/>
  <c r="T97" i="15"/>
  <c r="E114" i="15"/>
  <c r="U97" i="11"/>
  <c r="E114" i="11"/>
  <c r="T97" i="11"/>
  <c r="E114" i="6"/>
  <c r="U97" i="6"/>
  <c r="T97" i="6"/>
  <c r="T97" i="13"/>
  <c r="E114" i="13"/>
  <c r="U97" i="13"/>
  <c r="T97" i="2"/>
  <c r="E114" i="2"/>
  <c r="U97" i="2"/>
  <c r="U97" i="14"/>
  <c r="T97" i="14"/>
  <c r="E114" i="14"/>
  <c r="E114" i="18"/>
  <c r="T97" i="18"/>
  <c r="U97" i="18"/>
  <c r="E114" i="5"/>
  <c r="U97" i="5"/>
  <c r="T97" i="5"/>
  <c r="E114" i="4"/>
  <c r="U97" i="4"/>
  <c r="T97" i="4"/>
  <c r="E114" i="20"/>
  <c r="U97" i="20"/>
  <c r="T97" i="20"/>
  <c r="U97" i="12"/>
  <c r="E114" i="12"/>
  <c r="T97" i="12"/>
  <c r="T97" i="8"/>
  <c r="U97" i="8"/>
  <c r="E114" i="8"/>
  <c r="T97" i="10"/>
  <c r="E114" i="10"/>
  <c r="U97" i="10"/>
  <c r="E114" i="3"/>
  <c r="U97" i="3"/>
  <c r="T97" i="3"/>
  <c r="U114" i="22"/>
  <c r="T114" i="22"/>
  <c r="E114" i="17"/>
  <c r="U97" i="17"/>
  <c r="T97" i="17"/>
  <c r="U97" i="21"/>
  <c r="T97" i="21"/>
  <c r="E114" i="21"/>
  <c r="U97" i="9"/>
  <c r="E114" i="9"/>
  <c r="T97" i="9"/>
  <c r="U97" i="23"/>
  <c r="T97" i="23"/>
  <c r="E114" i="23"/>
  <c r="T97" i="16"/>
  <c r="E114" i="16"/>
  <c r="U97" i="16"/>
  <c r="U97" i="7"/>
  <c r="T97" i="7"/>
  <c r="E114" i="7"/>
  <c r="U114" i="17" l="1"/>
  <c r="T114" i="17"/>
  <c r="U114" i="8"/>
  <c r="T114" i="8"/>
  <c r="U114" i="20"/>
  <c r="T114" i="20"/>
  <c r="U114" i="9"/>
  <c r="T114" i="9"/>
  <c r="T114" i="11"/>
  <c r="U114" i="11"/>
  <c r="T114" i="13"/>
  <c r="U114" i="13"/>
  <c r="U114" i="18"/>
  <c r="T114" i="18"/>
  <c r="U114" i="16"/>
  <c r="T114" i="16"/>
  <c r="T114" i="21"/>
  <c r="U114" i="21"/>
  <c r="U114" i="14"/>
  <c r="T114" i="14"/>
  <c r="U114" i="6"/>
  <c r="T114" i="6"/>
  <c r="U114" i="15"/>
  <c r="T114" i="15"/>
  <c r="U114" i="4"/>
  <c r="T114" i="4"/>
  <c r="T114" i="23"/>
  <c r="U114" i="23"/>
  <c r="U114" i="3"/>
  <c r="T114" i="3"/>
  <c r="U114" i="12"/>
  <c r="T114" i="12"/>
  <c r="T114" i="7"/>
  <c r="U114" i="7"/>
  <c r="U114" i="10"/>
  <c r="T114" i="10"/>
  <c r="U114" i="5"/>
  <c r="T114" i="5"/>
  <c r="U114" i="2"/>
  <c r="T114" i="2"/>
  <c r="U114" i="19"/>
  <c r="T114" i="19"/>
</calcChain>
</file>

<file path=xl/sharedStrings.xml><?xml version="1.0" encoding="utf-8"?>
<sst xmlns="http://schemas.openxmlformats.org/spreadsheetml/2006/main" count="8491" uniqueCount="150">
  <si>
    <t>Figures Finalised as at 2026/01/30</t>
  </si>
  <si>
    <t/>
  </si>
  <si>
    <t>2nd Quarter Ended 31 December 2025</t>
  </si>
  <si>
    <t>CONDITIONAL GRANTS TRANSFERRED FROM NATIONAL DEPARTMENTS AND ACTUAL PAYMENTS MADE BY MUNICIPALITIES: PRELIMINARY RESULTS</t>
  </si>
  <si>
    <t>AGGREGRATED INFORMATION FOR NORTH WEST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</si>
  <si>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</si>
  <si>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</si>
  <si>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</si>
  <si>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</si>
  <si>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</si>
  <si>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</si>
  <si>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</si>
  <si>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</si>
  <si>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</si>
  <si>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</si>
  <si>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</si>
  <si>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</si>
  <si>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</si>
  <si>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</si>
  <si>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</si>
  <si>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</si>
  <si>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</si>
  <si>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</si>
  <si>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</si>
  <si>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</si>
  <si>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</si>
  <si>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</si>
  <si>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</si>
  <si>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</si>
  <si>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</si>
  <si>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</si>
  <si>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</si>
  <si>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</si>
  <si>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</si>
  <si>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</si>
  <si>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</si>
  <si>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</si>
  <si>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</si>
  <si>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</si>
  <si>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</si>
  <si>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Urban Development Financing Grant (Schedule 4B)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</si>
  <si>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</si>
  <si>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</si>
  <si>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</si>
  <si>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</si>
  <si>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</si>
  <si>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</si>
  <si>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</si>
  <si>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</si>
  <si>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</si>
  <si>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</si>
  <si>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</si>
  <si>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</si>
  <si>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</si>
  <si>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</si>
  <si>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</si>
  <si>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</si>
  <si>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</si>
  <si>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</si>
  <si>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</si>
  <si>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</si>
  <si>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</si>
  <si>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</si>
  <si>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</si>
  <si>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</si>
  <si>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</si>
  <si>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</si>
  <si>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</si>
  <si>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</si>
  <si>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</si>
  <si>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</si>
  <si>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</si>
  <si>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</si>
  <si>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</si>
  <si>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</si>
  <si>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</si>
  <si>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</si>
  <si>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</si>
  <si>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</si>
  <si>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</si>
  <si>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</si>
  <si>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</si>
  <si>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</si>
  <si>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</si>
  <si>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</si>
  <si>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</si>
  <si>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</si>
  <si>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</si>
  <si>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Informal Settlements Upgrading Partnership Grant (Schedule 5B)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</si>
  <si>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</si>
  <si>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</si>
  <si>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</si>
  <si>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</si>
  <si>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</si>
  <si>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</si>
  <si>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</si>
  <si>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</si>
  <si>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</si>
  <si>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2025</t>
  </si>
  <si>
    <t>Actual expenditure Provincial Department by 31 December 2025</t>
  </si>
  <si>
    <t>Actual expenditure Provincial Department by 31 March 2026</t>
  </si>
  <si>
    <t>Actual expenditure Provincial Department by 30 June 2026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</si>
  <si>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</si>
  <si>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</si>
  <si>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</si>
  <si>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</si>
  <si>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</si>
  <si>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</si>
  <si>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</si>
  <si>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</si>
  <si>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</si>
  <si>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</si>
  <si>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</si>
  <si>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</si>
  <si>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</si>
  <si>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</si>
  <si>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</si>
  <si>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</si>
  <si>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</si>
  <si>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BOJANALA PLATINUM (DC37)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</si>
  <si>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</si>
  <si>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</si>
  <si>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</si>
  <si>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</si>
  <si>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</si>
  <si>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NGAKA MODIRI MOLEMA (DC38)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</si>
  <si>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</si>
  <si>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</si>
  <si>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</si>
  <si>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</si>
  <si>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</si>
  <si>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DR RUTH SEGOMOTSI MOMPATI (DC39)</t>
  </si>
  <si>
    <t>NORTH WEST: CITY OF MATLOSANA (NW403)</t>
  </si>
  <si>
    <t>NORTH WEST: MAQUASSI HILLS (NW404)</t>
  </si>
  <si>
    <t>NORTH WEST: J B MARKS (NW405)</t>
  </si>
  <si>
    <t>NORTH WEST: DR KENNETH KAUNDA (DC40)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</si>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</sst>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166" fontId="3" fillId="0" borderId="4" xfId="0" applyNumberFormat="1" applyFont="1" applyBorder="1"/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4" xfId="0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Continuous" vertical="justify"/>
    </xf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left" indent="1"/>
      <protection locked="0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65" fontId="3" fillId="0" borderId="3" xfId="0" applyNumberFormat="1" applyFont="1" applyBorder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0" fontId="2" fillId="0" borderId="1" xfId="0" applyFont="1" applyBorder="1"/>
    <xf numFmtId="165" fontId="2" fillId="0" borderId="3" xfId="0" applyNumberFormat="1" applyFont="1" applyBorder="1"/>
    <xf numFmtId="165" fontId="2" fillId="0" borderId="0" xfId="0" applyNumberFormat="1" applyFont="1"/>
    <xf numFmtId="10" fontId="2" fillId="0" borderId="9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0" fontId="2" fillId="0" borderId="10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3" xfId="0" applyFont="1" applyBorder="1" applyAlignment="1">
      <alignment wrapText="1"/>
    </xf>
    <xf numFmtId="167" fontId="10" fillId="0" borderId="4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3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3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9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3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2" fillId="3" borderId="30" xfId="0" applyNumberFormat="1" applyFont="1" applyFill="1" applyBorder="1" applyAlignment="1">
      <alignment horizontal="right"/>
    </xf>
    <xf numFmtId="165" fontId="2" fillId="3" borderId="31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3" xfId="0" applyNumberFormat="1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left" vertical="top" wrapText="1"/>
    </xf>
    <xf numFmtId="165" fontId="2" fillId="0" borderId="35" xfId="0" applyNumberFormat="1" applyFont="1" applyBorder="1" applyAlignment="1">
      <alignment horizontal="center" vertical="top" wrapText="1"/>
    </xf>
    <xf numFmtId="164" fontId="2" fillId="0" borderId="35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37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5" xfId="0" applyFont="1" applyBorder="1" applyAlignment="1">
      <alignment horizontal="left" indent="1"/>
    </xf>
    <xf numFmtId="168" fontId="11" fillId="0" borderId="4" xfId="0" applyNumberFormat="1" applyFont="1" applyBorder="1" applyAlignment="1">
      <alignment wrapText="1"/>
    </xf>
    <xf numFmtId="168" fontId="11" fillId="0" borderId="4" xfId="0" applyNumberFormat="1" applyFont="1" applyBorder="1" applyAlignment="1">
      <alignment shrinkToFit="1"/>
    </xf>
    <xf numFmtId="167" fontId="11" fillId="0" borderId="3" xfId="0" applyNumberFormat="1" applyFont="1" applyBorder="1" applyAlignment="1">
      <alignment wrapText="1"/>
    </xf>
    <xf numFmtId="167" fontId="11" fillId="0" borderId="0" xfId="0" applyNumberFormat="1" applyFont="1" applyAlignment="1">
      <alignment wrapText="1"/>
    </xf>
    <xf numFmtId="0" fontId="2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8" fontId="11" fillId="0" borderId="1" xfId="0" applyNumberFormat="1" applyFont="1" applyBorder="1" applyAlignment="1">
      <alignment wrapText="1"/>
    </xf>
    <xf numFmtId="168" fontId="11" fillId="0" borderId="1" xfId="0" applyNumberFormat="1" applyFont="1" applyBorder="1" applyAlignment="1">
      <alignment shrinkToFit="1"/>
    </xf>
    <xf numFmtId="167" fontId="10" fillId="0" borderId="3" xfId="0" applyNumberFormat="1" applyFont="1" applyBorder="1" applyAlignment="1">
      <alignment wrapText="1"/>
    </xf>
    <xf numFmtId="167" fontId="10" fillId="0" borderId="0" xfId="0" applyNumberFormat="1" applyFont="1" applyAlignment="1">
      <alignment wrapText="1"/>
    </xf>
    <xf numFmtId="169" fontId="11" fillId="0" borderId="4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4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10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4" xfId="0" applyNumberFormat="1" applyFont="1" applyBorder="1" applyAlignment="1">
      <alignment horizontal="right"/>
    </xf>
    <xf numFmtId="169" fontId="3" fillId="0" borderId="4" xfId="0" applyNumberFormat="1" applyFont="1" applyBorder="1" applyAlignment="1" applyProtection="1">
      <alignment horizontal="right"/>
      <protection locked="0"/>
    </xf>
    <xf numFmtId="169" fontId="2" fillId="0" borderId="3" xfId="0" applyNumberFormat="1" applyFont="1" applyBorder="1" applyAlignment="1">
      <alignment horizontal="right"/>
    </xf>
    <xf numFmtId="169" fontId="2" fillId="0" borderId="37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5" xfId="0" applyNumberFormat="1" applyFont="1" applyBorder="1" applyAlignment="1">
      <alignment wrapText="1"/>
    </xf>
    <xf numFmtId="169" fontId="10" fillId="0" borderId="1" xfId="0" applyNumberFormat="1" applyFont="1" applyBorder="1" applyAlignment="1">
      <alignment wrapTex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3" fillId="0" borderId="4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9" xfId="0" applyNumberFormat="1" applyFont="1" applyBorder="1"/>
    <xf numFmtId="165" fontId="2" fillId="0" borderId="9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6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61100000</v>
      </c>
      <c r="C10" s="108"/>
      <c r="D10" s="108"/>
      <c r="E10" s="108">
        <f t="shared" ref="E10:E17" si="0">$B10      +$C10      +$D10</f>
        <v>61100000</v>
      </c>
      <c r="F10" s="109">
        <v>61100000</v>
      </c>
      <c r="G10" s="110">
        <v>61100000</v>
      </c>
      <c r="H10" s="109">
        <v>6433000</v>
      </c>
      <c r="I10" s="110">
        <v>5174311</v>
      </c>
      <c r="J10" s="109">
        <v>13717000</v>
      </c>
      <c r="K10" s="110">
        <v>9258808</v>
      </c>
      <c r="L10" s="109"/>
      <c r="M10" s="110"/>
      <c r="N10" s="109"/>
      <c r="O10" s="110"/>
      <c r="P10" s="109">
        <f t="shared" ref="P10:P17" si="1">$H10      +$J10      +$L10      +$N10</f>
        <v>20150000</v>
      </c>
      <c r="Q10" s="110">
        <f t="shared" ref="Q10:Q17" si="2">$I10      +$K10      +$M10      +$O10</f>
        <v>14433119</v>
      </c>
      <c r="R10" s="54">
        <f t="shared" ref="R10:R17" si="3">IF(($H10      =0),0,((($J10      -$H10      )/$H10      )*100))</f>
        <v>113.22866469765273</v>
      </c>
      <c r="S10" s="55">
        <f t="shared" ref="S10:S17" si="4">IF(($I10      =0),0,((($K10      -$I10      )/$I10      )*100))</f>
        <v>78.937988072228364</v>
      </c>
      <c r="T10" s="54">
        <f t="shared" ref="T10:T16" si="5">IF(($E10      =0),0,(($P10      /$E10      )*100))</f>
        <v>32.978723404255319</v>
      </c>
      <c r="U10" s="56">
        <f t="shared" ref="U10:U16" si="6">IF(($E10      =0),0,(($Q10      /$E10      )*100))</f>
        <v>23.622126022913257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3000000</v>
      </c>
      <c r="C11" s="108"/>
      <c r="D11" s="108"/>
      <c r="E11" s="108">
        <f t="shared" si="0"/>
        <v>3000000</v>
      </c>
      <c r="F11" s="109">
        <v>3000000</v>
      </c>
      <c r="G11" s="110">
        <v>2000000</v>
      </c>
      <c r="H11" s="109">
        <v>435000</v>
      </c>
      <c r="I11" s="110"/>
      <c r="J11" s="109">
        <v>854000</v>
      </c>
      <c r="K11" s="110"/>
      <c r="L11" s="109"/>
      <c r="M11" s="110"/>
      <c r="N11" s="109"/>
      <c r="O11" s="110"/>
      <c r="P11" s="109">
        <f t="shared" si="1"/>
        <v>1289000</v>
      </c>
      <c r="Q11" s="110">
        <f t="shared" si="2"/>
        <v>0</v>
      </c>
      <c r="R11" s="54">
        <f t="shared" si="3"/>
        <v>96.321839080459768</v>
      </c>
      <c r="S11" s="55">
        <f t="shared" si="4"/>
        <v>0</v>
      </c>
      <c r="T11" s="54">
        <f t="shared" si="5"/>
        <v>42.966666666666661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55874000</v>
      </c>
      <c r="C14" s="108"/>
      <c r="D14" s="108"/>
      <c r="E14" s="108">
        <f t="shared" si="0"/>
        <v>55874000</v>
      </c>
      <c r="F14" s="109">
        <v>55874000</v>
      </c>
      <c r="G14" s="110">
        <v>22800000</v>
      </c>
      <c r="H14" s="109">
        <v>9671000</v>
      </c>
      <c r="I14" s="110">
        <v>-2000000</v>
      </c>
      <c r="J14" s="109">
        <v>2968000</v>
      </c>
      <c r="K14" s="110">
        <v>7702024</v>
      </c>
      <c r="L14" s="109"/>
      <c r="M14" s="110"/>
      <c r="N14" s="109"/>
      <c r="O14" s="110"/>
      <c r="P14" s="109">
        <f t="shared" si="1"/>
        <v>12639000</v>
      </c>
      <c r="Q14" s="110">
        <f t="shared" si="2"/>
        <v>5702024</v>
      </c>
      <c r="R14" s="54">
        <f t="shared" si="3"/>
        <v>-69.310309171750589</v>
      </c>
      <c r="S14" s="55">
        <f t="shared" si="4"/>
        <v>-485.10120000000001</v>
      </c>
      <c r="T14" s="54">
        <f t="shared" si="5"/>
        <v>22.620539070050473</v>
      </c>
      <c r="U14" s="56">
        <f t="shared" si="6"/>
        <v>10.205147295701043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5100000</v>
      </c>
      <c r="C15" s="108"/>
      <c r="D15" s="108"/>
      <c r="E15" s="108">
        <f t="shared" si="0"/>
        <v>5100000</v>
      </c>
      <c r="F15" s="109">
        <v>5100000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171074000</v>
      </c>
      <c r="C17" s="111">
        <f>SUM(C9:C16)</f>
        <v>0</v>
      </c>
      <c r="D17" s="111"/>
      <c r="E17" s="111">
        <f t="shared" si="0"/>
        <v>171074000</v>
      </c>
      <c r="F17" s="112">
        <f t="shared" ref="F17:O17" si="7">SUM(F9:F16)</f>
        <v>171074000</v>
      </c>
      <c r="G17" s="113">
        <f t="shared" si="7"/>
        <v>85900000</v>
      </c>
      <c r="H17" s="112">
        <f t="shared" si="7"/>
        <v>16539000</v>
      </c>
      <c r="I17" s="113">
        <f t="shared" si="7"/>
        <v>3174311</v>
      </c>
      <c r="J17" s="112">
        <f t="shared" si="7"/>
        <v>17539000</v>
      </c>
      <c r="K17" s="113">
        <f t="shared" si="7"/>
        <v>16960832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34078000</v>
      </c>
      <c r="Q17" s="113">
        <f t="shared" si="2"/>
        <v>20135143</v>
      </c>
      <c r="R17" s="58">
        <f t="shared" si="3"/>
        <v>6.046314771146986</v>
      </c>
      <c r="S17" s="59">
        <f t="shared" si="4"/>
        <v>434.31538371634036</v>
      </c>
      <c r="T17" s="58">
        <f>IF((SUM($E9:$E14))=0,0,(P17/(SUM($E9:$E14))*100))</f>
        <v>28.404487638988446</v>
      </c>
      <c r="U17" s="60">
        <f>IF((SUM($E9:$E14))=0,0,(Q17/(SUM($E9:$E14))*100))</f>
        <v>16.782922133128846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42000000</v>
      </c>
      <c r="D22" s="108"/>
      <c r="E22" s="108">
        <f t="shared" si="8"/>
        <v>42000000</v>
      </c>
      <c r="F22" s="109">
        <v>42000000</v>
      </c>
      <c r="G22" s="110">
        <v>42000000</v>
      </c>
      <c r="H22" s="109"/>
      <c r="I22" s="110">
        <v>1909316</v>
      </c>
      <c r="J22" s="109">
        <v>16072000</v>
      </c>
      <c r="K22" s="110">
        <v>8212056</v>
      </c>
      <c r="L22" s="109"/>
      <c r="M22" s="110"/>
      <c r="N22" s="109"/>
      <c r="O22" s="110"/>
      <c r="P22" s="109">
        <f t="shared" si="9"/>
        <v>16072000</v>
      </c>
      <c r="Q22" s="110">
        <f t="shared" si="10"/>
        <v>10121372</v>
      </c>
      <c r="R22" s="54">
        <f t="shared" si="11"/>
        <v>0</v>
      </c>
      <c r="S22" s="55">
        <f t="shared" si="12"/>
        <v>330.10460290491466</v>
      </c>
      <c r="T22" s="54">
        <f t="shared" si="13"/>
        <v>38.266666666666666</v>
      </c>
      <c r="U22" s="56">
        <f t="shared" si="14"/>
        <v>24.098504761904763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42000000</v>
      </c>
      <c r="D26" s="111"/>
      <c r="E26" s="111">
        <f t="shared" si="8"/>
        <v>42000000</v>
      </c>
      <c r="F26" s="112">
        <f t="shared" ref="F26:O26" si="15">SUM(F19:F25)</f>
        <v>42000000</v>
      </c>
      <c r="G26" s="113">
        <f t="shared" si="15"/>
        <v>42000000</v>
      </c>
      <c r="H26" s="112">
        <f t="shared" si="15"/>
        <v>0</v>
      </c>
      <c r="I26" s="113">
        <f t="shared" si="15"/>
        <v>1909316</v>
      </c>
      <c r="J26" s="112">
        <f t="shared" si="15"/>
        <v>16072000</v>
      </c>
      <c r="K26" s="113">
        <f t="shared" si="15"/>
        <v>8212056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16072000</v>
      </c>
      <c r="Q26" s="113">
        <f t="shared" si="10"/>
        <v>10121372</v>
      </c>
      <c r="R26" s="58">
        <f t="shared" si="11"/>
        <v>0</v>
      </c>
      <c r="S26" s="59">
        <f t="shared" si="12"/>
        <v>330.10460290491466</v>
      </c>
      <c r="T26" s="58">
        <f>IF(($E26-$E21-$E25)   =0,0,($P26   /($E26-$E21-$E25)   )*100)</f>
        <v>38.266666666666666</v>
      </c>
      <c r="U26" s="60">
        <f>IF(($E26-$E21-$E25)   =0,0,($Q26   /($E26-$E21-$E25)   )*100)</f>
        <v>24.098504761904763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225211000</v>
      </c>
      <c r="C30" s="108"/>
      <c r="D30" s="108"/>
      <c r="E30" s="108">
        <f>$B30      +$C30      +$D30</f>
        <v>225211000</v>
      </c>
      <c r="F30" s="109">
        <v>225211000</v>
      </c>
      <c r="G30" s="110">
        <v>135370000</v>
      </c>
      <c r="H30" s="109">
        <v>29553000</v>
      </c>
      <c r="I30" s="110">
        <v>26647862</v>
      </c>
      <c r="J30" s="109">
        <v>57217000</v>
      </c>
      <c r="K30" s="110"/>
      <c r="L30" s="109"/>
      <c r="M30" s="110"/>
      <c r="N30" s="109"/>
      <c r="O30" s="110"/>
      <c r="P30" s="109">
        <f>$H30      +$J30      +$L30      +$N30</f>
        <v>86770000</v>
      </c>
      <c r="Q30" s="110">
        <f>$I30      +$K30      +$M30      +$O30</f>
        <v>26647862</v>
      </c>
      <c r="R30" s="54">
        <f>IF(($H30      =0),0,((($J30      -$H30      )/$H30      )*100))</f>
        <v>93.608093932934054</v>
      </c>
      <c r="S30" s="55">
        <f>IF(($I30      =0),0,((($K30      -$I30      )/$I30      )*100))</f>
        <v>-100</v>
      </c>
      <c r="T30" s="54">
        <f>IF(($E30      =0),0,(($P30      /$E30      )*100))</f>
        <v>38.528313448277395</v>
      </c>
      <c r="U30" s="56">
        <f>IF(($E30      =0),0,(($Q30      /$E30      )*100))</f>
        <v>11.832398062261612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11500000</v>
      </c>
      <c r="C31" s="108"/>
      <c r="D31" s="108"/>
      <c r="E31" s="108">
        <f>$B31      +$C31      +$D31</f>
        <v>11500000</v>
      </c>
      <c r="F31" s="109">
        <v>11500000</v>
      </c>
      <c r="G31" s="110">
        <v>8050000</v>
      </c>
      <c r="H31" s="109">
        <v>419000</v>
      </c>
      <c r="I31" s="110">
        <v>5067000</v>
      </c>
      <c r="J31" s="109">
        <v>4247000</v>
      </c>
      <c r="K31" s="110">
        <v>510959</v>
      </c>
      <c r="L31" s="109"/>
      <c r="M31" s="110"/>
      <c r="N31" s="109"/>
      <c r="O31" s="110"/>
      <c r="P31" s="109">
        <f>$H31      +$J31      +$L31      +$N31</f>
        <v>4666000</v>
      </c>
      <c r="Q31" s="110">
        <f>$I31      +$K31      +$M31      +$O31</f>
        <v>5577959</v>
      </c>
      <c r="R31" s="54">
        <f>IF(($H31      =0),0,((($J31      -$H31      )/$H31      )*100))</f>
        <v>913.60381861575172</v>
      </c>
      <c r="S31" s="55">
        <f>IF(($I31      =0),0,((($K31      -$I31      )/$I31      )*100))</f>
        <v>-89.915946319321094</v>
      </c>
      <c r="T31" s="54">
        <f>IF(($E31      =0),0,(($P31      /$E31      )*100))</f>
        <v>40.573913043478257</v>
      </c>
      <c r="U31" s="56">
        <f>IF(($E31      =0),0,(($Q31      /$E31      )*100))</f>
        <v>48.503991304347828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236711000</v>
      </c>
      <c r="C32" s="111">
        <f>SUM(C28:C31)</f>
        <v>0</v>
      </c>
      <c r="D32" s="111"/>
      <c r="E32" s="111">
        <f>$B32      +$C32      +$D32</f>
        <v>236711000</v>
      </c>
      <c r="F32" s="112">
        <f t="shared" ref="F32:O32" si="16">SUM(F28:F31)</f>
        <v>236711000</v>
      </c>
      <c r="G32" s="113">
        <f t="shared" si="16"/>
        <v>143420000</v>
      </c>
      <c r="H32" s="112">
        <f t="shared" si="16"/>
        <v>29972000</v>
      </c>
      <c r="I32" s="113">
        <f t="shared" si="16"/>
        <v>31714862</v>
      </c>
      <c r="J32" s="112">
        <f t="shared" si="16"/>
        <v>61464000</v>
      </c>
      <c r="K32" s="113">
        <f t="shared" si="16"/>
        <v>510959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91436000</v>
      </c>
      <c r="Q32" s="113">
        <f>$I32      +$K32      +$M32      +$O32</f>
        <v>32225821</v>
      </c>
      <c r="R32" s="58">
        <f>IF(($H32      =0),0,((($J32      -$H32      )/$H32      )*100))</f>
        <v>105.07139997330842</v>
      </c>
      <c r="S32" s="59">
        <f>IF(($I32      =0),0,((($K32      -$I32      )/$I32      )*100))</f>
        <v>-98.388897293641065</v>
      </c>
      <c r="T32" s="58">
        <f>IF($E32   =0,0,($P32   /$E32   )*100)</f>
        <v>38.627693685549048</v>
      </c>
      <c r="U32" s="60">
        <f>IF($E32   =0,0,($Q32   /$E32   )*100)</f>
        <v>13.613993857488667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44971000</v>
      </c>
      <c r="C34" s="108"/>
      <c r="D34" s="108"/>
      <c r="E34" s="108">
        <f>$B34      +$C34      +$D34</f>
        <v>44971000</v>
      </c>
      <c r="F34" s="109">
        <v>44971000</v>
      </c>
      <c r="G34" s="110">
        <v>30475000</v>
      </c>
      <c r="H34" s="109">
        <v>8551000</v>
      </c>
      <c r="I34" s="110">
        <v>8518956</v>
      </c>
      <c r="J34" s="109">
        <v>9693000</v>
      </c>
      <c r="K34" s="110">
        <v>7949237</v>
      </c>
      <c r="L34" s="109"/>
      <c r="M34" s="110"/>
      <c r="N34" s="109"/>
      <c r="O34" s="110"/>
      <c r="P34" s="109">
        <f>$H34      +$J34      +$L34      +$N34</f>
        <v>18244000</v>
      </c>
      <c r="Q34" s="110">
        <f>$I34      +$K34      +$M34      +$O34</f>
        <v>16468193</v>
      </c>
      <c r="R34" s="54">
        <f>IF(($H34      =0),0,((($J34      -$H34      )/$H34      )*100))</f>
        <v>13.355163138814174</v>
      </c>
      <c r="S34" s="55">
        <f>IF(($I34      =0),0,((($K34      -$I34      )/$I34      )*100))</f>
        <v>-6.6876621971049026</v>
      </c>
      <c r="T34" s="54">
        <f>IF(($E34      =0),0,(($P34      /$E34      )*100))</f>
        <v>40.568366280491873</v>
      </c>
      <c r="U34" s="56">
        <f>IF(($E34      =0),0,(($Q34      /$E34      )*100))</f>
        <v>36.619583731738231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44971000</v>
      </c>
      <c r="C35" s="111">
        <f>C34</f>
        <v>0</v>
      </c>
      <c r="D35" s="111"/>
      <c r="E35" s="111">
        <f>$B35      +$C35      +$D35</f>
        <v>44971000</v>
      </c>
      <c r="F35" s="112">
        <f t="shared" ref="F35:O35" si="17">F34</f>
        <v>44971000</v>
      </c>
      <c r="G35" s="113">
        <f t="shared" si="17"/>
        <v>30475000</v>
      </c>
      <c r="H35" s="112">
        <f t="shared" si="17"/>
        <v>8551000</v>
      </c>
      <c r="I35" s="113">
        <f t="shared" si="17"/>
        <v>8518956</v>
      </c>
      <c r="J35" s="112">
        <f t="shared" si="17"/>
        <v>9693000</v>
      </c>
      <c r="K35" s="113">
        <f t="shared" si="17"/>
        <v>7949237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18244000</v>
      </c>
      <c r="Q35" s="113">
        <f>$I35      +$K35      +$M35      +$O35</f>
        <v>16468193</v>
      </c>
      <c r="R35" s="58">
        <f>IF(($H35      =0),0,((($J35      -$H35      )/$H35      )*100))</f>
        <v>13.355163138814174</v>
      </c>
      <c r="S35" s="59">
        <f>IF(($I35      =0),0,((($K35      -$I35      )/$I35      )*100))</f>
        <v>-6.6876621971049026</v>
      </c>
      <c r="T35" s="58">
        <f>IF($E35   =0,0,($P35   /$E35   )*100)</f>
        <v>40.568366280491873</v>
      </c>
      <c r="U35" s="60">
        <f>IF($E35   =0,0,($Q35   /$E35   )*100)</f>
        <v>36.619583731738231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105545000</v>
      </c>
      <c r="C37" s="108"/>
      <c r="D37" s="108"/>
      <c r="E37" s="108">
        <f t="shared" ref="E37:E42" si="18">$B37      +$C37      +$D37</f>
        <v>105545000</v>
      </c>
      <c r="F37" s="109">
        <v>105545000</v>
      </c>
      <c r="G37" s="110">
        <v>56516000</v>
      </c>
      <c r="H37" s="109">
        <v>10633000</v>
      </c>
      <c r="I37" s="110">
        <v>21360044</v>
      </c>
      <c r="J37" s="109">
        <v>31409000</v>
      </c>
      <c r="K37" s="110">
        <v>28228899</v>
      </c>
      <c r="L37" s="109"/>
      <c r="M37" s="110"/>
      <c r="N37" s="109"/>
      <c r="O37" s="110"/>
      <c r="P37" s="109">
        <f t="shared" ref="P37:P42" si="19">$H37      +$J37      +$L37      +$N37</f>
        <v>42042000</v>
      </c>
      <c r="Q37" s="110">
        <f t="shared" ref="Q37:Q42" si="20">$I37      +$K37      +$M37      +$O37</f>
        <v>49588943</v>
      </c>
      <c r="R37" s="54">
        <f t="shared" ref="R37:R42" si="21">IF(($H37      =0),0,((($J37      -$H37      )/$H37      )*100))</f>
        <v>195.39170506912441</v>
      </c>
      <c r="S37" s="55">
        <f t="shared" ref="S37:S42" si="22">IF(($I37      =0),0,((($K37      -$I37      )/$I37      )*100))</f>
        <v>32.157494619393105</v>
      </c>
      <c r="T37" s="54">
        <f t="shared" ref="T37:T41" si="23">IF(($E37      =0),0,(($P37      /$E37      )*100))</f>
        <v>39.833246482542989</v>
      </c>
      <c r="U37" s="56">
        <f t="shared" ref="U37:U41" si="24">IF(($E37      =0),0,(($Q37      /$E37      )*100))</f>
        <v>46.983697001279076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282024000</v>
      </c>
      <c r="C38" s="108"/>
      <c r="D38" s="108"/>
      <c r="E38" s="108">
        <f t="shared" si="18"/>
        <v>282024000</v>
      </c>
      <c r="F38" s="109">
        <v>256419000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29000000</v>
      </c>
      <c r="C40" s="108"/>
      <c r="D40" s="108"/>
      <c r="E40" s="108">
        <f t="shared" si="18"/>
        <v>29000000</v>
      </c>
      <c r="F40" s="109">
        <v>29000000</v>
      </c>
      <c r="G40" s="110">
        <v>18500000</v>
      </c>
      <c r="H40" s="109"/>
      <c r="I40" s="110"/>
      <c r="J40" s="109">
        <v>7424000</v>
      </c>
      <c r="K40" s="110">
        <v>5616582</v>
      </c>
      <c r="L40" s="109"/>
      <c r="M40" s="110"/>
      <c r="N40" s="109"/>
      <c r="O40" s="110"/>
      <c r="P40" s="109">
        <f t="shared" si="19"/>
        <v>7424000</v>
      </c>
      <c r="Q40" s="110">
        <f t="shared" si="20"/>
        <v>5616582</v>
      </c>
      <c r="R40" s="54">
        <f t="shared" si="21"/>
        <v>0</v>
      </c>
      <c r="S40" s="55">
        <f t="shared" si="22"/>
        <v>0</v>
      </c>
      <c r="T40" s="54">
        <f t="shared" si="23"/>
        <v>25.6</v>
      </c>
      <c r="U40" s="56">
        <f t="shared" si="24"/>
        <v>19.367524137931031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416569000</v>
      </c>
      <c r="C42" s="111">
        <f>SUM(C37:C41)</f>
        <v>0</v>
      </c>
      <c r="D42" s="111"/>
      <c r="E42" s="111">
        <f t="shared" si="18"/>
        <v>416569000</v>
      </c>
      <c r="F42" s="112">
        <f t="shared" ref="F42:O42" si="25">SUM(F37:F41)</f>
        <v>390964000</v>
      </c>
      <c r="G42" s="113">
        <f t="shared" si="25"/>
        <v>75016000</v>
      </c>
      <c r="H42" s="112">
        <f t="shared" si="25"/>
        <v>10633000</v>
      </c>
      <c r="I42" s="113">
        <f t="shared" si="25"/>
        <v>21360044</v>
      </c>
      <c r="J42" s="112">
        <f t="shared" si="25"/>
        <v>38833000</v>
      </c>
      <c r="K42" s="113">
        <f t="shared" si="25"/>
        <v>33845481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49466000</v>
      </c>
      <c r="Q42" s="113">
        <f t="shared" si="20"/>
        <v>55205525</v>
      </c>
      <c r="R42" s="58">
        <f t="shared" si="21"/>
        <v>265.2120756136556</v>
      </c>
      <c r="S42" s="59">
        <f t="shared" si="22"/>
        <v>58.452300004625457</v>
      </c>
      <c r="T42" s="58">
        <f>IF((+$E37+$E40) =0,0,(P42   /(+$E37+$E40) )*100)</f>
        <v>36.76539447768404</v>
      </c>
      <c r="U42" s="60">
        <f>IF((+$E37+$E40) =0,0,(Q42   /(+$E37+$E40) )*100)</f>
        <v>41.031272065108325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457588000</v>
      </c>
      <c r="C45" s="108"/>
      <c r="D45" s="108"/>
      <c r="E45" s="108">
        <f t="shared" si="26"/>
        <v>457588000</v>
      </c>
      <c r="F45" s="109">
        <v>457588000</v>
      </c>
      <c r="G45" s="110">
        <v>350000000</v>
      </c>
      <c r="H45" s="109">
        <v>81369000</v>
      </c>
      <c r="I45" s="110"/>
      <c r="J45" s="109">
        <v>61377000</v>
      </c>
      <c r="K45" s="110"/>
      <c r="L45" s="109"/>
      <c r="M45" s="110"/>
      <c r="N45" s="109"/>
      <c r="O45" s="110"/>
      <c r="P45" s="109">
        <f t="shared" si="27"/>
        <v>142746000</v>
      </c>
      <c r="Q45" s="110">
        <f t="shared" si="28"/>
        <v>0</v>
      </c>
      <c r="R45" s="54">
        <f t="shared" si="29"/>
        <v>-24.569553515466577</v>
      </c>
      <c r="S45" s="55">
        <f t="shared" si="30"/>
        <v>0</v>
      </c>
      <c r="T45" s="54">
        <f t="shared" si="31"/>
        <v>31.19531106584963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184011000</v>
      </c>
      <c r="C46" s="108"/>
      <c r="D46" s="108"/>
      <c r="E46" s="108">
        <f t="shared" si="26"/>
        <v>184011000</v>
      </c>
      <c r="F46" s="109">
        <v>184011000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466685000</v>
      </c>
      <c r="C53" s="108"/>
      <c r="D53" s="108"/>
      <c r="E53" s="108">
        <f t="shared" si="26"/>
        <v>466685000</v>
      </c>
      <c r="F53" s="109">
        <v>466685000</v>
      </c>
      <c r="G53" s="110">
        <v>350000000</v>
      </c>
      <c r="H53" s="109">
        <v>109815000</v>
      </c>
      <c r="I53" s="110">
        <v>36642292</v>
      </c>
      <c r="J53" s="109">
        <v>113972000</v>
      </c>
      <c r="K53" s="110">
        <v>70380606</v>
      </c>
      <c r="L53" s="109"/>
      <c r="M53" s="110"/>
      <c r="N53" s="109"/>
      <c r="O53" s="110"/>
      <c r="P53" s="109">
        <f t="shared" si="27"/>
        <v>223787000</v>
      </c>
      <c r="Q53" s="110">
        <f t="shared" si="28"/>
        <v>107022898</v>
      </c>
      <c r="R53" s="54">
        <f t="shared" si="29"/>
        <v>3.7854573601056325</v>
      </c>
      <c r="S53" s="55">
        <f t="shared" si="30"/>
        <v>92.074791609651498</v>
      </c>
      <c r="T53" s="54">
        <f t="shared" si="31"/>
        <v>47.952473295691952</v>
      </c>
      <c r="U53" s="56">
        <f t="shared" si="32"/>
        <v>22.932577220180637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179378000</v>
      </c>
      <c r="C54" s="108"/>
      <c r="D54" s="108"/>
      <c r="E54" s="108">
        <f t="shared" si="26"/>
        <v>179378000</v>
      </c>
      <c r="F54" s="109">
        <v>179378000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1287662000</v>
      </c>
      <c r="C55" s="111">
        <f>SUM(C44:C54)</f>
        <v>0</v>
      </c>
      <c r="D55" s="111"/>
      <c r="E55" s="111">
        <f t="shared" si="26"/>
        <v>1287662000</v>
      </c>
      <c r="F55" s="112">
        <f t="shared" ref="F55:O55" si="33">SUM(F44:F54)</f>
        <v>1287662000</v>
      </c>
      <c r="G55" s="113">
        <f t="shared" si="33"/>
        <v>700000000</v>
      </c>
      <c r="H55" s="112">
        <f t="shared" si="33"/>
        <v>191184000</v>
      </c>
      <c r="I55" s="113">
        <f t="shared" si="33"/>
        <v>36642292</v>
      </c>
      <c r="J55" s="112">
        <f t="shared" si="33"/>
        <v>175349000</v>
      </c>
      <c r="K55" s="113">
        <f t="shared" si="33"/>
        <v>70380606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366533000</v>
      </c>
      <c r="Q55" s="113">
        <f t="shared" si="28"/>
        <v>107022898</v>
      </c>
      <c r="R55" s="58">
        <f t="shared" si="29"/>
        <v>-8.2825968700309645</v>
      </c>
      <c r="S55" s="59">
        <f t="shared" si="30"/>
        <v>92.074791609651498</v>
      </c>
      <c r="T55" s="58">
        <f>IF((+$E45+$E47+$E49+$E50+$E53) =0,0,(P55   /(+$E45+$E47+$E49+$E50+$E53) )*100)</f>
        <v>39.656356942158865</v>
      </c>
      <c r="U55" s="60">
        <f>IF((+$E45+$E47+$E49+$E50+$E53) =0,0,(Q55   /(+$E45+$E47+$E49+$E50+$E53) )*100)</f>
        <v>11.579143608003264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2156987000</v>
      </c>
      <c r="C69" s="120">
        <f>SUM(C9:C16,C19:C25,C28:C31,C34,C37:C41,C44:C54,C57:C60,C63:C67)</f>
        <v>42000000</v>
      </c>
      <c r="D69" s="120"/>
      <c r="E69" s="120">
        <f t="shared" si="35"/>
        <v>2198987000</v>
      </c>
      <c r="F69" s="121">
        <f t="shared" ref="F69:O69" si="43">SUM(F9:F16,F19:F25,F28:F31,F34,F37:F41,F44:F54,F57:F60,F63:F67)</f>
        <v>2173382000</v>
      </c>
      <c r="G69" s="122">
        <f t="shared" si="43"/>
        <v>1076811000</v>
      </c>
      <c r="H69" s="121">
        <f t="shared" si="43"/>
        <v>256879000</v>
      </c>
      <c r="I69" s="122">
        <f t="shared" si="43"/>
        <v>103319781</v>
      </c>
      <c r="J69" s="121">
        <f t="shared" si="43"/>
        <v>318950000</v>
      </c>
      <c r="K69" s="122">
        <f t="shared" si="43"/>
        <v>137859171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575829000</v>
      </c>
      <c r="Q69" s="122">
        <f t="shared" si="37"/>
        <v>241178952</v>
      </c>
      <c r="R69" s="67">
        <f t="shared" si="38"/>
        <v>24.163516675166129</v>
      </c>
      <c r="S69" s="68">
        <f t="shared" si="39"/>
        <v>33.42960047505327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38.325388658971804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16.052121500937787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2190727000</v>
      </c>
      <c r="C71" s="108"/>
      <c r="D71" s="108"/>
      <c r="E71" s="108">
        <f>$B71      +$C71      +$D71</f>
        <v>2190727000</v>
      </c>
      <c r="F71" s="109">
        <v>2190727000</v>
      </c>
      <c r="G71" s="110">
        <v>1401884000</v>
      </c>
      <c r="H71" s="109">
        <v>444189000</v>
      </c>
      <c r="I71" s="110">
        <v>231821536</v>
      </c>
      <c r="J71" s="109">
        <v>659030000</v>
      </c>
      <c r="K71" s="110">
        <v>412931655</v>
      </c>
      <c r="L71" s="109"/>
      <c r="M71" s="110"/>
      <c r="N71" s="109"/>
      <c r="O71" s="110"/>
      <c r="P71" s="109">
        <f>$H71      +$J71      +$L71      +$N71</f>
        <v>1103219000</v>
      </c>
      <c r="Q71" s="110">
        <f>$I71      +$K71      +$M71      +$O71</f>
        <v>644753191</v>
      </c>
      <c r="R71" s="54">
        <f>IF(($H71      =0),0,((($J71      -$H71      )/$H71      )*100))</f>
        <v>48.36702394701355</v>
      </c>
      <c r="S71" s="55">
        <f>IF(($I71      =0),0,((($K71      -$I71      )/$I71      )*100))</f>
        <v>78.124803296963748</v>
      </c>
      <c r="T71" s="54">
        <f>IF(($E71      =0),0,(($P71      /$E71      )*100))</f>
        <v>50.358579594810301</v>
      </c>
      <c r="U71" s="56">
        <f>IF(($E71      =0),0,(($Q71      /$E71      )*100))</f>
        <v>29.431014955309355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2190727000</v>
      </c>
      <c r="C73" s="117">
        <f>SUM(C71:C72)</f>
        <v>0</v>
      </c>
      <c r="D73" s="117"/>
      <c r="E73" s="117">
        <f>$B73      +$C73      +$D73</f>
        <v>2190727000</v>
      </c>
      <c r="F73" s="118">
        <f t="shared" ref="F73:O73" si="44">SUM(F71:F72)</f>
        <v>2190727000</v>
      </c>
      <c r="G73" s="119">
        <f t="shared" si="44"/>
        <v>1401884000</v>
      </c>
      <c r="H73" s="118">
        <f t="shared" si="44"/>
        <v>444189000</v>
      </c>
      <c r="I73" s="119">
        <f t="shared" si="44"/>
        <v>231821536</v>
      </c>
      <c r="J73" s="118">
        <f t="shared" si="44"/>
        <v>659030000</v>
      </c>
      <c r="K73" s="119">
        <f t="shared" si="44"/>
        <v>412931655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1103219000</v>
      </c>
      <c r="Q73" s="119">
        <f>$I73      +$K73      +$M73      +$O73</f>
        <v>644753191</v>
      </c>
      <c r="R73" s="63">
        <f>IF(($H73      =0),0,((($J73      -$H73      )/$H73      )*100))</f>
        <v>48.36702394701355</v>
      </c>
      <c r="S73" s="64">
        <f>IF(($I73      =0),0,((($K73      -$I73      )/$I73      )*100))</f>
        <v>78.124803296963748</v>
      </c>
      <c r="T73" s="63">
        <f>IF(($E71      =0),0,(($P71      /$E71      )*100))</f>
        <v>50.358579594810301</v>
      </c>
      <c r="U73" s="65">
        <f>IF($E71   =0,0,($Q71   /$E71 )*100)</f>
        <v>29.431014955309355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2190727000</v>
      </c>
      <c r="C74" s="120">
        <f>SUM(C71:C72)</f>
        <v>0</v>
      </c>
      <c r="D74" s="120"/>
      <c r="E74" s="120">
        <f>$B74      +$C74      +$D74</f>
        <v>2190727000</v>
      </c>
      <c r="F74" s="121">
        <f t="shared" ref="F74:O74" si="45">SUM(F71:F72)</f>
        <v>2190727000</v>
      </c>
      <c r="G74" s="122">
        <f t="shared" si="45"/>
        <v>1401884000</v>
      </c>
      <c r="H74" s="121">
        <f t="shared" si="45"/>
        <v>444189000</v>
      </c>
      <c r="I74" s="122">
        <f t="shared" si="45"/>
        <v>231821536</v>
      </c>
      <c r="J74" s="121">
        <f t="shared" si="45"/>
        <v>659030000</v>
      </c>
      <c r="K74" s="122">
        <f t="shared" si="45"/>
        <v>412931655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1103219000</v>
      </c>
      <c r="Q74" s="122">
        <f>$I74      +$K74      +$M74      +$O74</f>
        <v>644753191</v>
      </c>
      <c r="R74" s="67">
        <f>IF(($H74      =0),0,((($J74      -$H74      )/$H74      )*100))</f>
        <v>48.36702394701355</v>
      </c>
      <c r="S74" s="68">
        <f>IF(($I74      =0),0,((($K74      -$I74      )/$I74      )*100))</f>
        <v>78.124803296963748</v>
      </c>
      <c r="T74" s="67">
        <f>IF(($E71      =0),0,(($P71      /$E71      )*100))</f>
        <v>50.358579594810301</v>
      </c>
      <c r="U74" s="71">
        <f>IF($E71   =0,0,($Q71   /$E71 )*100)</f>
        <v>29.431014955309355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4347714000</v>
      </c>
      <c r="C75" s="120">
        <f>SUM(C9:C16,C19:C25,C28:C31,C34,C37:C41,C44:C54,C57:C60,C63:C67,C71:C72)</f>
        <v>42000000</v>
      </c>
      <c r="D75" s="120"/>
      <c r="E75" s="120">
        <f>$B75      +$C75      +$D75</f>
        <v>4389714000</v>
      </c>
      <c r="F75" s="121">
        <f t="shared" ref="F75:O75" si="46">SUM(F9:F16,F19:F25,F28:F31,F34,F37:F41,F44:F54,F57:F60,F63:F67,F71:F72)</f>
        <v>4364109000</v>
      </c>
      <c r="G75" s="122">
        <f t="shared" si="46"/>
        <v>2478695000</v>
      </c>
      <c r="H75" s="121">
        <f t="shared" si="46"/>
        <v>701068000</v>
      </c>
      <c r="I75" s="122">
        <f t="shared" si="46"/>
        <v>335141317</v>
      </c>
      <c r="J75" s="121">
        <f t="shared" si="46"/>
        <v>977980000</v>
      </c>
      <c r="K75" s="122">
        <f t="shared" si="46"/>
        <v>550790826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1679048000</v>
      </c>
      <c r="Q75" s="122">
        <f>$I75      +$K75      +$M75      +$O75</f>
        <v>885932143</v>
      </c>
      <c r="R75" s="67">
        <f>IF(($H75      =0),0,((($J75      -$H75      )/$H75      )*100))</f>
        <v>39.498593574375093</v>
      </c>
      <c r="S75" s="68">
        <f>IF(($I75      =0),0,((($K75      -$I75      )/$I75      )*100))</f>
        <v>64.345843995116851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45.463217409504651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23.988191896406398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 t="s">
        <v>93</v>
      </c>
      <c r="G124" s="36" t="s">
        <v>93</v>
      </c>
      <c r="W124" s="36"/>
    </row>
    <row r="125" spans="1:23" ht="13" x14ac:dyDescent="0.3">
      <c r="A125" s="36"/>
      <c r="G125" s="36"/>
      <c r="W125" s="36"/>
    </row>
    <row r="126" spans="1:23" ht="13" x14ac:dyDescent="0.3">
      <c r="A126" s="36" t="s">
        <v>93</v>
      </c>
      <c r="G126" s="36" t="s">
        <v>93</v>
      </c>
      <c r="W126" s="36"/>
    </row>
  </sheetData>
  <sheetProtection algorithmName="SHA-512" hashValue="yTpJp7x/qwujHYWtJ0qvPoHXbYzjuJ1VqhAZB+jbvFE9Cb8j0T4fzZ3Ki0IEbU6Bd+jlBdgeKtrWyiJuhyKP8g==" saltValue="9TT3vB11+EBYNJtzzjzw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783000</v>
      </c>
      <c r="I10" s="110"/>
      <c r="J10" s="109">
        <v>1688000</v>
      </c>
      <c r="K10" s="110"/>
      <c r="L10" s="109"/>
      <c r="M10" s="110"/>
      <c r="N10" s="109"/>
      <c r="O10" s="110"/>
      <c r="P10" s="109">
        <f t="shared" ref="P10:P17" si="1">$H10      +$J10      +$L10      +$N10</f>
        <v>2471000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115.58109833971903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82.36666666666666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>
        <v>3000000</v>
      </c>
      <c r="C11" s="108"/>
      <c r="D11" s="108"/>
      <c r="E11" s="108">
        <f t="shared" si="0"/>
        <v>3000000</v>
      </c>
      <c r="F11" s="109">
        <v>3000000</v>
      </c>
      <c r="G11" s="110">
        <v>2000000</v>
      </c>
      <c r="H11" s="109">
        <v>435000</v>
      </c>
      <c r="I11" s="110"/>
      <c r="J11" s="109">
        <v>854000</v>
      </c>
      <c r="K11" s="110"/>
      <c r="L11" s="109"/>
      <c r="M11" s="110"/>
      <c r="N11" s="109"/>
      <c r="O11" s="110"/>
      <c r="P11" s="109">
        <f t="shared" si="1"/>
        <v>1289000</v>
      </c>
      <c r="Q11" s="110">
        <f t="shared" si="2"/>
        <v>0</v>
      </c>
      <c r="R11" s="54">
        <f t="shared" si="3"/>
        <v>96.321839080459768</v>
      </c>
      <c r="S11" s="55">
        <f t="shared" si="4"/>
        <v>0</v>
      </c>
      <c r="T11" s="54">
        <f t="shared" si="5"/>
        <v>42.966666666666661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10100000</v>
      </c>
      <c r="C14" s="108"/>
      <c r="D14" s="108"/>
      <c r="E14" s="108">
        <f t="shared" si="0"/>
        <v>10100000</v>
      </c>
      <c r="F14" s="109">
        <v>10100000</v>
      </c>
      <c r="G14" s="110">
        <v>8000000</v>
      </c>
      <c r="H14" s="109">
        <v>5687000</v>
      </c>
      <c r="I14" s="110">
        <v>-2000000</v>
      </c>
      <c r="J14" s="109">
        <v>2313000</v>
      </c>
      <c r="K14" s="110">
        <v>-6000000</v>
      </c>
      <c r="L14" s="109"/>
      <c r="M14" s="110"/>
      <c r="N14" s="109"/>
      <c r="O14" s="110"/>
      <c r="P14" s="109">
        <f t="shared" si="1"/>
        <v>8000000</v>
      </c>
      <c r="Q14" s="110">
        <f t="shared" si="2"/>
        <v>-8000000</v>
      </c>
      <c r="R14" s="54">
        <f t="shared" si="3"/>
        <v>-59.328292597151403</v>
      </c>
      <c r="S14" s="55">
        <f t="shared" si="4"/>
        <v>200</v>
      </c>
      <c r="T14" s="54">
        <f t="shared" si="5"/>
        <v>79.207920792079207</v>
      </c>
      <c r="U14" s="56">
        <f t="shared" si="6"/>
        <v>-79.207920792079207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17100000</v>
      </c>
      <c r="C17" s="111">
        <f>SUM(C9:C16)</f>
        <v>0</v>
      </c>
      <c r="D17" s="111"/>
      <c r="E17" s="111">
        <f t="shared" si="0"/>
        <v>17100000</v>
      </c>
      <c r="F17" s="112">
        <f t="shared" ref="F17:O17" si="7">SUM(F9:F16)</f>
        <v>17100000</v>
      </c>
      <c r="G17" s="113">
        <f t="shared" si="7"/>
        <v>13000000</v>
      </c>
      <c r="H17" s="112">
        <f t="shared" si="7"/>
        <v>6905000</v>
      </c>
      <c r="I17" s="113">
        <f t="shared" si="7"/>
        <v>-2000000</v>
      </c>
      <c r="J17" s="112">
        <f t="shared" si="7"/>
        <v>4855000</v>
      </c>
      <c r="K17" s="113">
        <f t="shared" si="7"/>
        <v>-6000000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11760000</v>
      </c>
      <c r="Q17" s="113">
        <f t="shared" si="2"/>
        <v>-8000000</v>
      </c>
      <c r="R17" s="58">
        <f t="shared" si="3"/>
        <v>-29.688631426502532</v>
      </c>
      <c r="S17" s="59">
        <f t="shared" si="4"/>
        <v>200</v>
      </c>
      <c r="T17" s="58">
        <f>IF((SUM($E9:$E14))=0,0,(P17/(SUM($E9:$E14))*100))</f>
        <v>73.043478260869563</v>
      </c>
      <c r="U17" s="60">
        <f>IF((SUM($E9:$E14))=0,0,(Q17/(SUM($E9:$E14))*100))</f>
        <v>-49.689440993788821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1923000</v>
      </c>
      <c r="C34" s="108"/>
      <c r="D34" s="108"/>
      <c r="E34" s="108">
        <f>$B34      +$C34      +$D34</f>
        <v>1923000</v>
      </c>
      <c r="F34" s="109">
        <v>1923000</v>
      </c>
      <c r="G34" s="110">
        <v>1345000</v>
      </c>
      <c r="H34" s="109">
        <v>480000</v>
      </c>
      <c r="I34" s="110"/>
      <c r="J34" s="109">
        <v>865000</v>
      </c>
      <c r="K34" s="110"/>
      <c r="L34" s="109"/>
      <c r="M34" s="110"/>
      <c r="N34" s="109"/>
      <c r="O34" s="110"/>
      <c r="P34" s="109">
        <f>$H34      +$J34      +$L34      +$N34</f>
        <v>1345000</v>
      </c>
      <c r="Q34" s="110">
        <f>$I34      +$K34      +$M34      +$O34</f>
        <v>0</v>
      </c>
      <c r="R34" s="54">
        <f>IF(($H34      =0),0,((($J34      -$H34      )/$H34      )*100))</f>
        <v>80.208333333333343</v>
      </c>
      <c r="S34" s="55">
        <f>IF(($I34      =0),0,((($K34      -$I34      )/$I34      )*100))</f>
        <v>0</v>
      </c>
      <c r="T34" s="54">
        <f>IF(($E34      =0),0,(($P34      /$E34      )*100))</f>
        <v>69.942797711908483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1923000</v>
      </c>
      <c r="C35" s="111">
        <f>C34</f>
        <v>0</v>
      </c>
      <c r="D35" s="111"/>
      <c r="E35" s="111">
        <f>$B35      +$C35      +$D35</f>
        <v>1923000</v>
      </c>
      <c r="F35" s="112">
        <f t="shared" ref="F35:O35" si="17">F34</f>
        <v>1923000</v>
      </c>
      <c r="G35" s="113">
        <f t="shared" si="17"/>
        <v>1345000</v>
      </c>
      <c r="H35" s="112">
        <f t="shared" si="17"/>
        <v>480000</v>
      </c>
      <c r="I35" s="113">
        <f t="shared" si="17"/>
        <v>0</v>
      </c>
      <c r="J35" s="112">
        <f t="shared" si="17"/>
        <v>865000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1345000</v>
      </c>
      <c r="Q35" s="113">
        <f>$I35      +$K35      +$M35      +$O35</f>
        <v>0</v>
      </c>
      <c r="R35" s="58">
        <f>IF(($H35      =0),0,((($J35      -$H35      )/$H35      )*100))</f>
        <v>80.208333333333343</v>
      </c>
      <c r="S35" s="59">
        <f>IF(($I35      =0),0,((($K35      -$I35      )/$I35      )*100))</f>
        <v>0</v>
      </c>
      <c r="T35" s="58">
        <f>IF($E35   =0,0,($P35   /$E35   )*100)</f>
        <v>69.942797711908483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24055000</v>
      </c>
      <c r="C38" s="108"/>
      <c r="D38" s="108"/>
      <c r="E38" s="108">
        <f t="shared" si="18"/>
        <v>24055000</v>
      </c>
      <c r="F38" s="109">
        <v>21871000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4000000</v>
      </c>
      <c r="H40" s="109"/>
      <c r="I40" s="110"/>
      <c r="J40" s="109">
        <v>97000</v>
      </c>
      <c r="K40" s="110"/>
      <c r="L40" s="109"/>
      <c r="M40" s="110"/>
      <c r="N40" s="109"/>
      <c r="O40" s="110"/>
      <c r="P40" s="109">
        <f t="shared" si="19"/>
        <v>97000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1.94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29055000</v>
      </c>
      <c r="C42" s="111">
        <f>SUM(C37:C41)</f>
        <v>0</v>
      </c>
      <c r="D42" s="111"/>
      <c r="E42" s="111">
        <f t="shared" si="18"/>
        <v>29055000</v>
      </c>
      <c r="F42" s="112">
        <f t="shared" ref="F42:O42" si="25">SUM(F37:F41)</f>
        <v>26871000</v>
      </c>
      <c r="G42" s="113">
        <f t="shared" si="25"/>
        <v>4000000</v>
      </c>
      <c r="H42" s="112">
        <f t="shared" si="25"/>
        <v>0</v>
      </c>
      <c r="I42" s="113">
        <f t="shared" si="25"/>
        <v>0</v>
      </c>
      <c r="J42" s="112">
        <f t="shared" si="25"/>
        <v>97000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97000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1.94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48078000</v>
      </c>
      <c r="C69" s="120">
        <f>SUM(C9:C16,C19:C25,C28:C31,C34,C37:C41,C44:C54,C57:C60,C63:C67)</f>
        <v>0</v>
      </c>
      <c r="D69" s="120"/>
      <c r="E69" s="120">
        <f t="shared" si="35"/>
        <v>48078000</v>
      </c>
      <c r="F69" s="121">
        <f t="shared" ref="F69:O69" si="43">SUM(F9:F16,F19:F25,F28:F31,F34,F37:F41,F44:F54,F57:F60,F63:F67)</f>
        <v>45894000</v>
      </c>
      <c r="G69" s="122">
        <f t="shared" si="43"/>
        <v>18345000</v>
      </c>
      <c r="H69" s="121">
        <f t="shared" si="43"/>
        <v>7385000</v>
      </c>
      <c r="I69" s="122">
        <f t="shared" si="43"/>
        <v>-2000000</v>
      </c>
      <c r="J69" s="121">
        <f t="shared" si="43"/>
        <v>5817000</v>
      </c>
      <c r="K69" s="122">
        <f t="shared" si="43"/>
        <v>-6000000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13202000</v>
      </c>
      <c r="Q69" s="122">
        <f t="shared" si="37"/>
        <v>-8000000</v>
      </c>
      <c r="R69" s="67">
        <f t="shared" si="38"/>
        <v>-21.232227488151658</v>
      </c>
      <c r="S69" s="68">
        <f t="shared" si="39"/>
        <v>200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57.342657342657347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-34.747860834817359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105851000</v>
      </c>
      <c r="C71" s="108"/>
      <c r="D71" s="108"/>
      <c r="E71" s="108">
        <f>$B71      +$C71      +$D71</f>
        <v>105851000</v>
      </c>
      <c r="F71" s="109">
        <v>105851000</v>
      </c>
      <c r="G71" s="110">
        <v>84481000</v>
      </c>
      <c r="H71" s="109">
        <v>46894000</v>
      </c>
      <c r="I71" s="110"/>
      <c r="J71" s="109">
        <v>18568000</v>
      </c>
      <c r="K71" s="110"/>
      <c r="L71" s="109"/>
      <c r="M71" s="110"/>
      <c r="N71" s="109"/>
      <c r="O71" s="110"/>
      <c r="P71" s="109">
        <f>$H71      +$J71      +$L71      +$N71</f>
        <v>65462000</v>
      </c>
      <c r="Q71" s="110">
        <f>$I71      +$K71      +$M71      +$O71</f>
        <v>0</v>
      </c>
      <c r="R71" s="54">
        <f>IF(($H71      =0),0,((($J71      -$H71      )/$H71      )*100))</f>
        <v>-60.404316117200494</v>
      </c>
      <c r="S71" s="55">
        <f>IF(($I71      =0),0,((($K71      -$I71      )/$I71      )*100))</f>
        <v>0</v>
      </c>
      <c r="T71" s="54">
        <f>IF(($E71      =0),0,(($P71      /$E71      )*100))</f>
        <v>61.843534780020967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105851000</v>
      </c>
      <c r="C73" s="117">
        <f>SUM(C71:C72)</f>
        <v>0</v>
      </c>
      <c r="D73" s="117"/>
      <c r="E73" s="117">
        <f>$B73      +$C73      +$D73</f>
        <v>105851000</v>
      </c>
      <c r="F73" s="118">
        <f t="shared" ref="F73:O73" si="44">SUM(F71:F72)</f>
        <v>105851000</v>
      </c>
      <c r="G73" s="119">
        <f t="shared" si="44"/>
        <v>84481000</v>
      </c>
      <c r="H73" s="118">
        <f t="shared" si="44"/>
        <v>46894000</v>
      </c>
      <c r="I73" s="119">
        <f t="shared" si="44"/>
        <v>0</v>
      </c>
      <c r="J73" s="118">
        <f t="shared" si="44"/>
        <v>18568000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65462000</v>
      </c>
      <c r="Q73" s="119">
        <f>$I73      +$K73      +$M73      +$O73</f>
        <v>0</v>
      </c>
      <c r="R73" s="63">
        <f>IF(($H73      =0),0,((($J73      -$H73      )/$H73      )*100))</f>
        <v>-60.404316117200494</v>
      </c>
      <c r="S73" s="64">
        <f>IF(($I73      =0),0,((($K73      -$I73      )/$I73      )*100))</f>
        <v>0</v>
      </c>
      <c r="T73" s="63">
        <f>IF(($E71      =0),0,(($P71      /$E71      )*100))</f>
        <v>61.843534780020967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105851000</v>
      </c>
      <c r="C74" s="120">
        <f>SUM(C71:C72)</f>
        <v>0</v>
      </c>
      <c r="D74" s="120"/>
      <c r="E74" s="120">
        <f>$B74      +$C74      +$D74</f>
        <v>105851000</v>
      </c>
      <c r="F74" s="121">
        <f t="shared" ref="F74:O74" si="45">SUM(F71:F72)</f>
        <v>105851000</v>
      </c>
      <c r="G74" s="122">
        <f t="shared" si="45"/>
        <v>84481000</v>
      </c>
      <c r="H74" s="121">
        <f t="shared" si="45"/>
        <v>46894000</v>
      </c>
      <c r="I74" s="122">
        <f t="shared" si="45"/>
        <v>0</v>
      </c>
      <c r="J74" s="121">
        <f t="shared" si="45"/>
        <v>18568000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65462000</v>
      </c>
      <c r="Q74" s="122">
        <f>$I74      +$K74      +$M74      +$O74</f>
        <v>0</v>
      </c>
      <c r="R74" s="67">
        <f>IF(($H74      =0),0,((($J74      -$H74      )/$H74      )*100))</f>
        <v>-60.404316117200494</v>
      </c>
      <c r="S74" s="68">
        <f>IF(($I74      =0),0,((($K74      -$I74      )/$I74      )*100))</f>
        <v>0</v>
      </c>
      <c r="T74" s="67">
        <f>IF(($E71      =0),0,(($P71      /$E71      )*100))</f>
        <v>61.843534780020967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153929000</v>
      </c>
      <c r="C75" s="120">
        <f>SUM(C9:C16,C19:C25,C28:C31,C34,C37:C41,C44:C54,C57:C60,C63:C67,C71:C72)</f>
        <v>0</v>
      </c>
      <c r="D75" s="120"/>
      <c r="E75" s="120">
        <f>$B75      +$C75      +$D75</f>
        <v>153929000</v>
      </c>
      <c r="F75" s="121">
        <f t="shared" ref="F75:O75" si="46">SUM(F9:F16,F19:F25,F28:F31,F34,F37:F41,F44:F54,F57:F60,F63:F67,F71:F72)</f>
        <v>151745000</v>
      </c>
      <c r="G75" s="122">
        <f t="shared" si="46"/>
        <v>102826000</v>
      </c>
      <c r="H75" s="121">
        <f t="shared" si="46"/>
        <v>54279000</v>
      </c>
      <c r="I75" s="122">
        <f t="shared" si="46"/>
        <v>-2000000</v>
      </c>
      <c r="J75" s="121">
        <f t="shared" si="46"/>
        <v>24385000</v>
      </c>
      <c r="K75" s="122">
        <f t="shared" si="46"/>
        <v>-6000000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78664000</v>
      </c>
      <c r="Q75" s="122">
        <f>$I75      +$K75      +$M75      +$O75</f>
        <v>-8000000</v>
      </c>
      <c r="R75" s="67">
        <f>IF(($H75      =0),0,((($J75      -$H75      )/$H75      )*100))</f>
        <v>-55.074706608448942</v>
      </c>
      <c r="S75" s="68">
        <f>IF(($I75      =0),0,((($K75      -$I75      )/$I75      )*100))</f>
        <v>200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61.039464903704385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-6.2076136381271629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11O1f3UNS7uY7633kUOCphcfqkq45pfk7W6jKZeHDYTxwchqa5Z+KsJnkXtUqorpZ/oH8ipgS9sN1SHCXyI0hA==" saltValue="0Xtkd9ljgJUci8rHlmnk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>
        <v>1158000</v>
      </c>
      <c r="K10" s="110"/>
      <c r="L10" s="109"/>
      <c r="M10" s="110"/>
      <c r="N10" s="109"/>
      <c r="O10" s="110"/>
      <c r="P10" s="109">
        <f t="shared" ref="P10:P17" si="1">$H10      +$J10      +$L10      +$N10</f>
        <v>1158000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38.6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1158000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1158000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38.6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1467000</v>
      </c>
      <c r="C34" s="108"/>
      <c r="D34" s="108"/>
      <c r="E34" s="108">
        <f>$B34      +$C34      +$D34</f>
        <v>1467000</v>
      </c>
      <c r="F34" s="109">
        <v>1467000</v>
      </c>
      <c r="G34" s="110">
        <v>1027000</v>
      </c>
      <c r="H34" s="109"/>
      <c r="I34" s="110"/>
      <c r="J34" s="109">
        <v>676000</v>
      </c>
      <c r="K34" s="110"/>
      <c r="L34" s="109"/>
      <c r="M34" s="110"/>
      <c r="N34" s="109"/>
      <c r="O34" s="110"/>
      <c r="P34" s="109">
        <f>$H34      +$J34      +$L34      +$N34</f>
        <v>676000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46.080436264485343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1467000</v>
      </c>
      <c r="C35" s="111">
        <f>C34</f>
        <v>0</v>
      </c>
      <c r="D35" s="111"/>
      <c r="E35" s="111">
        <f>$B35      +$C35      +$D35</f>
        <v>1467000</v>
      </c>
      <c r="F35" s="112">
        <f t="shared" ref="F35:O35" si="17">F34</f>
        <v>1467000</v>
      </c>
      <c r="G35" s="113">
        <f t="shared" si="17"/>
        <v>1027000</v>
      </c>
      <c r="H35" s="112">
        <f t="shared" si="17"/>
        <v>0</v>
      </c>
      <c r="I35" s="113">
        <f t="shared" si="17"/>
        <v>0</v>
      </c>
      <c r="J35" s="112">
        <f t="shared" si="17"/>
        <v>676000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676000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46.080436264485343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7120000</v>
      </c>
      <c r="C38" s="108"/>
      <c r="D38" s="108"/>
      <c r="E38" s="108">
        <f t="shared" si="18"/>
        <v>7120000</v>
      </c>
      <c r="F38" s="109">
        <v>6473000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7120000</v>
      </c>
      <c r="C42" s="111">
        <f>SUM(C37:C41)</f>
        <v>0</v>
      </c>
      <c r="D42" s="111"/>
      <c r="E42" s="111">
        <f t="shared" si="18"/>
        <v>7120000</v>
      </c>
      <c r="F42" s="112">
        <f t="shared" ref="F42:O42" si="25">SUM(F37:F41)</f>
        <v>6473000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11587000</v>
      </c>
      <c r="C69" s="120">
        <f>SUM(C9:C16,C19:C25,C28:C31,C34,C37:C41,C44:C54,C57:C60,C63:C67)</f>
        <v>0</v>
      </c>
      <c r="D69" s="120"/>
      <c r="E69" s="120">
        <f t="shared" si="35"/>
        <v>11587000</v>
      </c>
      <c r="F69" s="121">
        <f t="shared" ref="F69:O69" si="43">SUM(F9:F16,F19:F25,F28:F31,F34,F37:F41,F44:F54,F57:F60,F63:F67)</f>
        <v>10940000</v>
      </c>
      <c r="G69" s="122">
        <f t="shared" si="43"/>
        <v>4027000</v>
      </c>
      <c r="H69" s="121">
        <f t="shared" si="43"/>
        <v>0</v>
      </c>
      <c r="I69" s="122">
        <f t="shared" si="43"/>
        <v>0</v>
      </c>
      <c r="J69" s="121">
        <f t="shared" si="43"/>
        <v>1834000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1834000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41.056637564360869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44709000</v>
      </c>
      <c r="C71" s="108"/>
      <c r="D71" s="108"/>
      <c r="E71" s="108">
        <f>$B71      +$C71      +$D71</f>
        <v>44709000</v>
      </c>
      <c r="F71" s="109">
        <v>44709000</v>
      </c>
      <c r="G71" s="110">
        <v>32650000</v>
      </c>
      <c r="H71" s="109">
        <v>3995000</v>
      </c>
      <c r="I71" s="110"/>
      <c r="J71" s="109">
        <v>15741000</v>
      </c>
      <c r="K71" s="110"/>
      <c r="L71" s="109"/>
      <c r="M71" s="110"/>
      <c r="N71" s="109"/>
      <c r="O71" s="110"/>
      <c r="P71" s="109">
        <f>$H71      +$J71      +$L71      +$N71</f>
        <v>19736000</v>
      </c>
      <c r="Q71" s="110">
        <f>$I71      +$K71      +$M71      +$O71</f>
        <v>0</v>
      </c>
      <c r="R71" s="54">
        <f>IF(($H71      =0),0,((($J71      -$H71      )/$H71      )*100))</f>
        <v>294.01752190237795</v>
      </c>
      <c r="S71" s="55">
        <f>IF(($I71      =0),0,((($K71      -$I71      )/$I71      )*100))</f>
        <v>0</v>
      </c>
      <c r="T71" s="54">
        <f>IF(($E71      =0),0,(($P71      /$E71      )*100))</f>
        <v>44.143237379498537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44709000</v>
      </c>
      <c r="C73" s="117">
        <f>SUM(C71:C72)</f>
        <v>0</v>
      </c>
      <c r="D73" s="117"/>
      <c r="E73" s="117">
        <f>$B73      +$C73      +$D73</f>
        <v>44709000</v>
      </c>
      <c r="F73" s="118">
        <f t="shared" ref="F73:O73" si="44">SUM(F71:F72)</f>
        <v>44709000</v>
      </c>
      <c r="G73" s="119">
        <f t="shared" si="44"/>
        <v>32650000</v>
      </c>
      <c r="H73" s="118">
        <f t="shared" si="44"/>
        <v>3995000</v>
      </c>
      <c r="I73" s="119">
        <f t="shared" si="44"/>
        <v>0</v>
      </c>
      <c r="J73" s="118">
        <f t="shared" si="44"/>
        <v>15741000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19736000</v>
      </c>
      <c r="Q73" s="119">
        <f>$I73      +$K73      +$M73      +$O73</f>
        <v>0</v>
      </c>
      <c r="R73" s="63">
        <f>IF(($H73      =0),0,((($J73      -$H73      )/$H73      )*100))</f>
        <v>294.01752190237795</v>
      </c>
      <c r="S73" s="64">
        <f>IF(($I73      =0),0,((($K73      -$I73      )/$I73      )*100))</f>
        <v>0</v>
      </c>
      <c r="T73" s="63">
        <f>IF(($E71      =0),0,(($P71      /$E71      )*100))</f>
        <v>44.143237379498537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44709000</v>
      </c>
      <c r="C74" s="120">
        <f>SUM(C71:C72)</f>
        <v>0</v>
      </c>
      <c r="D74" s="120"/>
      <c r="E74" s="120">
        <f>$B74      +$C74      +$D74</f>
        <v>44709000</v>
      </c>
      <c r="F74" s="121">
        <f t="shared" ref="F74:O74" si="45">SUM(F71:F72)</f>
        <v>44709000</v>
      </c>
      <c r="G74" s="122">
        <f t="shared" si="45"/>
        <v>32650000</v>
      </c>
      <c r="H74" s="121">
        <f t="shared" si="45"/>
        <v>3995000</v>
      </c>
      <c r="I74" s="122">
        <f t="shared" si="45"/>
        <v>0</v>
      </c>
      <c r="J74" s="121">
        <f t="shared" si="45"/>
        <v>15741000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19736000</v>
      </c>
      <c r="Q74" s="122">
        <f>$I74      +$K74      +$M74      +$O74</f>
        <v>0</v>
      </c>
      <c r="R74" s="67">
        <f>IF(($H74      =0),0,((($J74      -$H74      )/$H74      )*100))</f>
        <v>294.01752190237795</v>
      </c>
      <c r="S74" s="68">
        <f>IF(($I74      =0),0,((($K74      -$I74      )/$I74      )*100))</f>
        <v>0</v>
      </c>
      <c r="T74" s="67">
        <f>IF(($E71      =0),0,(($P71      /$E71      )*100))</f>
        <v>44.143237379498537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56296000</v>
      </c>
      <c r="C75" s="120">
        <f>SUM(C9:C16,C19:C25,C28:C31,C34,C37:C41,C44:C54,C57:C60,C63:C67,C71:C72)</f>
        <v>0</v>
      </c>
      <c r="D75" s="120"/>
      <c r="E75" s="120">
        <f>$B75      +$C75      +$D75</f>
        <v>56296000</v>
      </c>
      <c r="F75" s="121">
        <f t="shared" ref="F75:O75" si="46">SUM(F9:F16,F19:F25,F28:F31,F34,F37:F41,F44:F54,F57:F60,F63:F67,F71:F72)</f>
        <v>55649000</v>
      </c>
      <c r="G75" s="122">
        <f t="shared" si="46"/>
        <v>36677000</v>
      </c>
      <c r="H75" s="121">
        <f t="shared" si="46"/>
        <v>3995000</v>
      </c>
      <c r="I75" s="122">
        <f t="shared" si="46"/>
        <v>0</v>
      </c>
      <c r="J75" s="121">
        <f t="shared" si="46"/>
        <v>17575000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21570000</v>
      </c>
      <c r="Q75" s="122">
        <f>$I75      +$K75      +$M75      +$O75</f>
        <v>0</v>
      </c>
      <c r="R75" s="67">
        <f>IF(($H75      =0),0,((($J75      -$H75      )/$H75      )*100))</f>
        <v>339.9249061326658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43.862859931673988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74fZ1B9E7aN8epIOierlPDjdAMjBDiYv+FM/Dm/IzPIoAP6YIAYoW8jTk6Tl49GoaZgPYzUMmpcYebQvZaZBA==" saltValue="mkhyEdu/Q0QZAA1m7854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2300000</v>
      </c>
      <c r="C10" s="108"/>
      <c r="D10" s="108"/>
      <c r="E10" s="108">
        <f t="shared" ref="E10:E17" si="0">$B10      +$C10      +$D10</f>
        <v>2300000</v>
      </c>
      <c r="F10" s="109">
        <v>2300000</v>
      </c>
      <c r="G10" s="110">
        <v>2300000</v>
      </c>
      <c r="H10" s="109">
        <v>51000</v>
      </c>
      <c r="I10" s="110">
        <v>242388</v>
      </c>
      <c r="J10" s="109"/>
      <c r="K10" s="110">
        <v>829267</v>
      </c>
      <c r="L10" s="109"/>
      <c r="M10" s="110"/>
      <c r="N10" s="109"/>
      <c r="O10" s="110"/>
      <c r="P10" s="109">
        <f t="shared" ref="P10:P17" si="1">$H10      +$J10      +$L10      +$N10</f>
        <v>51000</v>
      </c>
      <c r="Q10" s="110">
        <f t="shared" ref="Q10:Q17" si="2">$I10      +$K10      +$M10      +$O10</f>
        <v>1071655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242.12378500585837</v>
      </c>
      <c r="T10" s="54">
        <f t="shared" ref="T10:T16" si="5">IF(($E10      =0),0,(($P10      /$E10      )*100))</f>
        <v>2.2173913043478257</v>
      </c>
      <c r="U10" s="56">
        <f t="shared" ref="U10:U16" si="6">IF(($E10      =0),0,(($Q10      /$E10      )*100))</f>
        <v>46.593695652173913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>
        <v>46000000</v>
      </c>
      <c r="C16" s="108"/>
      <c r="D16" s="108"/>
      <c r="E16" s="108">
        <f t="shared" si="0"/>
        <v>46000000</v>
      </c>
      <c r="F16" s="109">
        <v>46000000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48300000</v>
      </c>
      <c r="C17" s="111">
        <f>SUM(C9:C16)</f>
        <v>0</v>
      </c>
      <c r="D17" s="111"/>
      <c r="E17" s="111">
        <f t="shared" si="0"/>
        <v>48300000</v>
      </c>
      <c r="F17" s="112">
        <f t="shared" ref="F17:O17" si="7">SUM(F9:F16)</f>
        <v>48300000</v>
      </c>
      <c r="G17" s="113">
        <f t="shared" si="7"/>
        <v>2300000</v>
      </c>
      <c r="H17" s="112">
        <f t="shared" si="7"/>
        <v>51000</v>
      </c>
      <c r="I17" s="113">
        <f t="shared" si="7"/>
        <v>242388</v>
      </c>
      <c r="J17" s="112">
        <f t="shared" si="7"/>
        <v>0</v>
      </c>
      <c r="K17" s="113">
        <f t="shared" si="7"/>
        <v>829267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51000</v>
      </c>
      <c r="Q17" s="113">
        <f t="shared" si="2"/>
        <v>1071655</v>
      </c>
      <c r="R17" s="58">
        <f t="shared" si="3"/>
        <v>-100</v>
      </c>
      <c r="S17" s="59">
        <f t="shared" si="4"/>
        <v>242.12378500585837</v>
      </c>
      <c r="T17" s="58">
        <f>IF((SUM($E9:$E14))=0,0,(P17/(SUM($E9:$E14))*100))</f>
        <v>2.2173913043478257</v>
      </c>
      <c r="U17" s="60">
        <f>IF((SUM($E9:$E14))=0,0,(Q17/(SUM($E9:$E14))*100))</f>
        <v>46.593695652173913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1754000</v>
      </c>
      <c r="C34" s="108"/>
      <c r="D34" s="108"/>
      <c r="E34" s="108">
        <f>$B34      +$C34      +$D34</f>
        <v>1754000</v>
      </c>
      <c r="F34" s="109">
        <v>1754000</v>
      </c>
      <c r="G34" s="110">
        <v>1229000</v>
      </c>
      <c r="H34" s="109">
        <v>440000</v>
      </c>
      <c r="I34" s="110">
        <v>1236154</v>
      </c>
      <c r="J34" s="109">
        <v>542000</v>
      </c>
      <c r="K34" s="110">
        <v>772623</v>
      </c>
      <c r="L34" s="109"/>
      <c r="M34" s="110"/>
      <c r="N34" s="109"/>
      <c r="O34" s="110"/>
      <c r="P34" s="109">
        <f>$H34      +$J34      +$L34      +$N34</f>
        <v>982000</v>
      </c>
      <c r="Q34" s="110">
        <f>$I34      +$K34      +$M34      +$O34</f>
        <v>2008777</v>
      </c>
      <c r="R34" s="54">
        <f>IF(($H34      =0),0,((($J34      -$H34      )/$H34      )*100))</f>
        <v>23.18181818181818</v>
      </c>
      <c r="S34" s="55">
        <f>IF(($I34      =0),0,((($K34      -$I34      )/$I34      )*100))</f>
        <v>-37.497836030138636</v>
      </c>
      <c r="T34" s="54">
        <f>IF(($E34      =0),0,(($P34      /$E34      )*100))</f>
        <v>55.986316989737738</v>
      </c>
      <c r="U34" s="56">
        <f>IF(($E34      =0),0,(($Q34      /$E34      )*100))</f>
        <v>114.52548460661345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1754000</v>
      </c>
      <c r="C35" s="111">
        <f>C34</f>
        <v>0</v>
      </c>
      <c r="D35" s="111"/>
      <c r="E35" s="111">
        <f>$B35      +$C35      +$D35</f>
        <v>1754000</v>
      </c>
      <c r="F35" s="112">
        <f t="shared" ref="F35:O35" si="17">F34</f>
        <v>1754000</v>
      </c>
      <c r="G35" s="113">
        <f t="shared" si="17"/>
        <v>1229000</v>
      </c>
      <c r="H35" s="112">
        <f t="shared" si="17"/>
        <v>440000</v>
      </c>
      <c r="I35" s="113">
        <f t="shared" si="17"/>
        <v>1236154</v>
      </c>
      <c r="J35" s="112">
        <f t="shared" si="17"/>
        <v>542000</v>
      </c>
      <c r="K35" s="113">
        <f t="shared" si="17"/>
        <v>772623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982000</v>
      </c>
      <c r="Q35" s="113">
        <f>$I35      +$K35      +$M35      +$O35</f>
        <v>2008777</v>
      </c>
      <c r="R35" s="58">
        <f>IF(($H35      =0),0,((($J35      -$H35      )/$H35      )*100))</f>
        <v>23.18181818181818</v>
      </c>
      <c r="S35" s="59">
        <f>IF(($I35      =0),0,((($K35      -$I35      )/$I35      )*100))</f>
        <v>-37.497836030138636</v>
      </c>
      <c r="T35" s="58">
        <f>IF($E35   =0,0,($P35   /$E35   )*100)</f>
        <v>55.986316989737738</v>
      </c>
      <c r="U35" s="60">
        <f>IF($E35   =0,0,($Q35   /$E35   )*100)</f>
        <v>114.52548460661345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8474000</v>
      </c>
      <c r="C38" s="108"/>
      <c r="D38" s="108"/>
      <c r="E38" s="108">
        <f t="shared" si="18"/>
        <v>8474000</v>
      </c>
      <c r="F38" s="109">
        <v>7705000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8474000</v>
      </c>
      <c r="C42" s="111">
        <f>SUM(C37:C41)</f>
        <v>0</v>
      </c>
      <c r="D42" s="111"/>
      <c r="E42" s="111">
        <f t="shared" si="18"/>
        <v>8474000</v>
      </c>
      <c r="F42" s="112">
        <f t="shared" ref="F42:O42" si="25">SUM(F37:F41)</f>
        <v>7705000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58528000</v>
      </c>
      <c r="C69" s="120">
        <f>SUM(C9:C16,C19:C25,C28:C31,C34,C37:C41,C44:C54,C57:C60,C63:C67)</f>
        <v>0</v>
      </c>
      <c r="D69" s="120"/>
      <c r="E69" s="120">
        <f t="shared" si="35"/>
        <v>58528000</v>
      </c>
      <c r="F69" s="121">
        <f t="shared" ref="F69:O69" si="43">SUM(F9:F16,F19:F25,F28:F31,F34,F37:F41,F44:F54,F57:F60,F63:F67)</f>
        <v>57759000</v>
      </c>
      <c r="G69" s="122">
        <f t="shared" si="43"/>
        <v>3529000</v>
      </c>
      <c r="H69" s="121">
        <f t="shared" si="43"/>
        <v>491000</v>
      </c>
      <c r="I69" s="122">
        <f t="shared" si="43"/>
        <v>1478542</v>
      </c>
      <c r="J69" s="121">
        <f t="shared" si="43"/>
        <v>542000</v>
      </c>
      <c r="K69" s="122">
        <f t="shared" si="43"/>
        <v>1601890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1033000</v>
      </c>
      <c r="Q69" s="122">
        <f t="shared" si="37"/>
        <v>3080432</v>
      </c>
      <c r="R69" s="67">
        <f t="shared" si="38"/>
        <v>10.386965376782078</v>
      </c>
      <c r="S69" s="68">
        <f t="shared" si="39"/>
        <v>8.3425428564085422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25.481006413418843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75.985002466699555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45461000</v>
      </c>
      <c r="C71" s="108"/>
      <c r="D71" s="108"/>
      <c r="E71" s="108">
        <f>$B71      +$C71      +$D71</f>
        <v>45461000</v>
      </c>
      <c r="F71" s="109">
        <v>45461000</v>
      </c>
      <c r="G71" s="110">
        <v>35486000</v>
      </c>
      <c r="H71" s="109">
        <v>6937000</v>
      </c>
      <c r="I71" s="110">
        <v>8153670</v>
      </c>
      <c r="J71" s="109">
        <v>11716000</v>
      </c>
      <c r="K71" s="110">
        <v>9778833</v>
      </c>
      <c r="L71" s="109"/>
      <c r="M71" s="110"/>
      <c r="N71" s="109"/>
      <c r="O71" s="110"/>
      <c r="P71" s="109">
        <f>$H71      +$J71      +$L71      +$N71</f>
        <v>18653000</v>
      </c>
      <c r="Q71" s="110">
        <f>$I71      +$K71      +$M71      +$O71</f>
        <v>17932503</v>
      </c>
      <c r="R71" s="54">
        <f>IF(($H71      =0),0,((($J71      -$H71      )/$H71      )*100))</f>
        <v>68.89145163615396</v>
      </c>
      <c r="S71" s="55">
        <f>IF(($I71      =0),0,((($K71      -$I71      )/$I71      )*100))</f>
        <v>19.931674939015192</v>
      </c>
      <c r="T71" s="54">
        <f>IF(($E71      =0),0,(($P71      /$E71      )*100))</f>
        <v>41.030773630144516</v>
      </c>
      <c r="U71" s="56">
        <f>IF(($E71      =0),0,(($Q71      /$E71      )*100))</f>
        <v>39.445905281450031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45461000</v>
      </c>
      <c r="C73" s="117">
        <f>SUM(C71:C72)</f>
        <v>0</v>
      </c>
      <c r="D73" s="117"/>
      <c r="E73" s="117">
        <f>$B73      +$C73      +$D73</f>
        <v>45461000</v>
      </c>
      <c r="F73" s="118">
        <f t="shared" ref="F73:O73" si="44">SUM(F71:F72)</f>
        <v>45461000</v>
      </c>
      <c r="G73" s="119">
        <f t="shared" si="44"/>
        <v>35486000</v>
      </c>
      <c r="H73" s="118">
        <f t="shared" si="44"/>
        <v>6937000</v>
      </c>
      <c r="I73" s="119">
        <f t="shared" si="44"/>
        <v>8153670</v>
      </c>
      <c r="J73" s="118">
        <f t="shared" si="44"/>
        <v>11716000</v>
      </c>
      <c r="K73" s="119">
        <f t="shared" si="44"/>
        <v>9778833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18653000</v>
      </c>
      <c r="Q73" s="119">
        <f>$I73      +$K73      +$M73      +$O73</f>
        <v>17932503</v>
      </c>
      <c r="R73" s="63">
        <f>IF(($H73      =0),0,((($J73      -$H73      )/$H73      )*100))</f>
        <v>68.89145163615396</v>
      </c>
      <c r="S73" s="64">
        <f>IF(($I73      =0),0,((($K73      -$I73      )/$I73      )*100))</f>
        <v>19.931674939015192</v>
      </c>
      <c r="T73" s="63">
        <f>IF(($E71      =0),0,(($P71      /$E71      )*100))</f>
        <v>41.030773630144516</v>
      </c>
      <c r="U73" s="65">
        <f>IF($E71   =0,0,($Q71   /$E71 )*100)</f>
        <v>39.445905281450031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45461000</v>
      </c>
      <c r="C74" s="120">
        <f>SUM(C71:C72)</f>
        <v>0</v>
      </c>
      <c r="D74" s="120"/>
      <c r="E74" s="120">
        <f>$B74      +$C74      +$D74</f>
        <v>45461000</v>
      </c>
      <c r="F74" s="121">
        <f t="shared" ref="F74:O74" si="45">SUM(F71:F72)</f>
        <v>45461000</v>
      </c>
      <c r="G74" s="122">
        <f t="shared" si="45"/>
        <v>35486000</v>
      </c>
      <c r="H74" s="121">
        <f t="shared" si="45"/>
        <v>6937000</v>
      </c>
      <c r="I74" s="122">
        <f t="shared" si="45"/>
        <v>8153670</v>
      </c>
      <c r="J74" s="121">
        <f t="shared" si="45"/>
        <v>11716000</v>
      </c>
      <c r="K74" s="122">
        <f t="shared" si="45"/>
        <v>9778833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18653000</v>
      </c>
      <c r="Q74" s="122">
        <f>$I74      +$K74      +$M74      +$O74</f>
        <v>17932503</v>
      </c>
      <c r="R74" s="67">
        <f>IF(($H74      =0),0,((($J74      -$H74      )/$H74      )*100))</f>
        <v>68.89145163615396</v>
      </c>
      <c r="S74" s="68">
        <f>IF(($I74      =0),0,((($K74      -$I74      )/$I74      )*100))</f>
        <v>19.931674939015192</v>
      </c>
      <c r="T74" s="67">
        <f>IF(($E71      =0),0,(($P71      /$E71      )*100))</f>
        <v>41.030773630144516</v>
      </c>
      <c r="U74" s="71">
        <f>IF($E71   =0,0,($Q71   /$E71 )*100)</f>
        <v>39.445905281450031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103989000</v>
      </c>
      <c r="C75" s="120">
        <f>SUM(C9:C16,C19:C25,C28:C31,C34,C37:C41,C44:C54,C57:C60,C63:C67,C71:C72)</f>
        <v>0</v>
      </c>
      <c r="D75" s="120"/>
      <c r="E75" s="120">
        <f>$B75      +$C75      +$D75</f>
        <v>103989000</v>
      </c>
      <c r="F75" s="121">
        <f t="shared" ref="F75:O75" si="46">SUM(F9:F16,F19:F25,F28:F31,F34,F37:F41,F44:F54,F57:F60,F63:F67,F71:F72)</f>
        <v>103220000</v>
      </c>
      <c r="G75" s="122">
        <f t="shared" si="46"/>
        <v>39015000</v>
      </c>
      <c r="H75" s="121">
        <f t="shared" si="46"/>
        <v>7428000</v>
      </c>
      <c r="I75" s="122">
        <f t="shared" si="46"/>
        <v>9632212</v>
      </c>
      <c r="J75" s="121">
        <f t="shared" si="46"/>
        <v>12258000</v>
      </c>
      <c r="K75" s="122">
        <f t="shared" si="46"/>
        <v>11380723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19686000</v>
      </c>
      <c r="Q75" s="122">
        <f>$I75      +$K75      +$M75      +$O75</f>
        <v>21012935</v>
      </c>
      <c r="R75" s="67">
        <f>IF(($H75      =0),0,((($J75      -$H75      )/$H75      )*100))</f>
        <v>65.024232633279482</v>
      </c>
      <c r="S75" s="68">
        <f>IF(($I75      =0),0,((($K75      -$I75      )/$I75      )*100))</f>
        <v>18.152746222778319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39.757649197212963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42.437513884681408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YaDK7u0GhVheAeZ0wGYIw8ye2VcRRmxJB0aK+gMVBaIjgG0PTTmHONiEeRO4T1JsfiPavLTFypOb0AI77foWQ==" saltValue="jovB3xrgHAR0vRCkiMaoH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117000</v>
      </c>
      <c r="I10" s="110">
        <v>140378</v>
      </c>
      <c r="J10" s="109">
        <v>54000</v>
      </c>
      <c r="K10" s="110">
        <v>159582</v>
      </c>
      <c r="L10" s="109"/>
      <c r="M10" s="110"/>
      <c r="N10" s="109"/>
      <c r="O10" s="110"/>
      <c r="P10" s="109">
        <f t="shared" ref="P10:P17" si="1">$H10      +$J10      +$L10      +$N10</f>
        <v>171000</v>
      </c>
      <c r="Q10" s="110">
        <f t="shared" ref="Q10:Q17" si="2">$I10      +$K10      +$M10      +$O10</f>
        <v>299960</v>
      </c>
      <c r="R10" s="54">
        <f t="shared" ref="R10:R17" si="3">IF(($H10      =0),0,((($J10      -$H10      )/$H10      )*100))</f>
        <v>-53.846153846153847</v>
      </c>
      <c r="S10" s="55">
        <f t="shared" ref="S10:S17" si="4">IF(($I10      =0),0,((($K10      -$I10      )/$I10      )*100))</f>
        <v>13.6802063001325</v>
      </c>
      <c r="T10" s="54">
        <f t="shared" ref="T10:T16" si="5">IF(($E10      =0),0,(($P10      /$E10      )*100))</f>
        <v>5.7</v>
      </c>
      <c r="U10" s="56">
        <f t="shared" ref="U10:U16" si="6">IF(($E10      =0),0,(($Q10      /$E10      )*100))</f>
        <v>9.9986666666666668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117000</v>
      </c>
      <c r="I17" s="113">
        <f t="shared" si="7"/>
        <v>140378</v>
      </c>
      <c r="J17" s="112">
        <f t="shared" si="7"/>
        <v>54000</v>
      </c>
      <c r="K17" s="113">
        <f t="shared" si="7"/>
        <v>159582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171000</v>
      </c>
      <c r="Q17" s="113">
        <f t="shared" si="2"/>
        <v>299960</v>
      </c>
      <c r="R17" s="58">
        <f t="shared" si="3"/>
        <v>-53.846153846153847</v>
      </c>
      <c r="S17" s="59">
        <f t="shared" si="4"/>
        <v>13.6802063001325</v>
      </c>
      <c r="T17" s="58">
        <f>IF((SUM($E9:$E14))=0,0,(P17/(SUM($E9:$E14))*100))</f>
        <v>5.7</v>
      </c>
      <c r="U17" s="60">
        <f>IF((SUM($E9:$E14))=0,0,(Q17/(SUM($E9:$E14))*100))</f>
        <v>9.9986666666666668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2978000</v>
      </c>
      <c r="C31" s="108"/>
      <c r="D31" s="108"/>
      <c r="E31" s="108">
        <f>$B31      +$C31      +$D31</f>
        <v>2978000</v>
      </c>
      <c r="F31" s="109">
        <v>2978000</v>
      </c>
      <c r="G31" s="110">
        <v>2085000</v>
      </c>
      <c r="H31" s="109">
        <v>319000</v>
      </c>
      <c r="I31" s="110"/>
      <c r="J31" s="109">
        <v>1345000</v>
      </c>
      <c r="K31" s="110"/>
      <c r="L31" s="109"/>
      <c r="M31" s="110"/>
      <c r="N31" s="109"/>
      <c r="O31" s="110"/>
      <c r="P31" s="109">
        <f>$H31      +$J31      +$L31      +$N31</f>
        <v>1664000</v>
      </c>
      <c r="Q31" s="110">
        <f>$I31      +$K31      +$M31      +$O31</f>
        <v>0</v>
      </c>
      <c r="R31" s="54">
        <f>IF(($H31      =0),0,((($J31      -$H31      )/$H31      )*100))</f>
        <v>321.63009404388714</v>
      </c>
      <c r="S31" s="55">
        <f>IF(($I31      =0),0,((($K31      -$I31      )/$I31      )*100))</f>
        <v>0</v>
      </c>
      <c r="T31" s="54">
        <f>IF(($E31      =0),0,(($P31      /$E31      )*100))</f>
        <v>55.876427132303562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2978000</v>
      </c>
      <c r="C32" s="111">
        <f>SUM(C28:C31)</f>
        <v>0</v>
      </c>
      <c r="D32" s="111"/>
      <c r="E32" s="111">
        <f>$B32      +$C32      +$D32</f>
        <v>2978000</v>
      </c>
      <c r="F32" s="112">
        <f t="shared" ref="F32:O32" si="16">SUM(F28:F31)</f>
        <v>2978000</v>
      </c>
      <c r="G32" s="113">
        <f t="shared" si="16"/>
        <v>2085000</v>
      </c>
      <c r="H32" s="112">
        <f t="shared" si="16"/>
        <v>319000</v>
      </c>
      <c r="I32" s="113">
        <f t="shared" si="16"/>
        <v>0</v>
      </c>
      <c r="J32" s="112">
        <f t="shared" si="16"/>
        <v>1345000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1664000</v>
      </c>
      <c r="Q32" s="113">
        <f>$I32      +$K32      +$M32      +$O32</f>
        <v>0</v>
      </c>
      <c r="R32" s="58">
        <f>IF(($H32      =0),0,((($J32      -$H32      )/$H32      )*100))</f>
        <v>321.63009404388714</v>
      </c>
      <c r="S32" s="59">
        <f>IF(($I32      =0),0,((($K32      -$I32      )/$I32      )*100))</f>
        <v>0</v>
      </c>
      <c r="T32" s="58">
        <f>IF($E32   =0,0,($P32   /$E32   )*100)</f>
        <v>55.876427132303562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4791000</v>
      </c>
      <c r="C34" s="108"/>
      <c r="D34" s="108"/>
      <c r="E34" s="108">
        <f>$B34      +$C34      +$D34</f>
        <v>4791000</v>
      </c>
      <c r="F34" s="109">
        <v>4791000</v>
      </c>
      <c r="G34" s="110">
        <v>3354000</v>
      </c>
      <c r="H34" s="109">
        <v>1198000</v>
      </c>
      <c r="I34" s="110">
        <v>1044432</v>
      </c>
      <c r="J34" s="109">
        <v>512000</v>
      </c>
      <c r="K34" s="110">
        <v>1479832</v>
      </c>
      <c r="L34" s="109"/>
      <c r="M34" s="110"/>
      <c r="N34" s="109"/>
      <c r="O34" s="110"/>
      <c r="P34" s="109">
        <f>$H34      +$J34      +$L34      +$N34</f>
        <v>1710000</v>
      </c>
      <c r="Q34" s="110">
        <f>$I34      +$K34      +$M34      +$O34</f>
        <v>2524264</v>
      </c>
      <c r="R34" s="54">
        <f>IF(($H34      =0),0,((($J34      -$H34      )/$H34      )*100))</f>
        <v>-57.262103505843079</v>
      </c>
      <c r="S34" s="55">
        <f>IF(($I34      =0),0,((($K34      -$I34      )/$I34      )*100))</f>
        <v>41.68773074743018</v>
      </c>
      <c r="T34" s="54">
        <f>IF(($E34      =0),0,(($P34      /$E34      )*100))</f>
        <v>35.69192235441453</v>
      </c>
      <c r="U34" s="56">
        <f>IF(($E34      =0),0,(($Q34      /$E34      )*100))</f>
        <v>52.687622625756624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4791000</v>
      </c>
      <c r="C35" s="111">
        <f>C34</f>
        <v>0</v>
      </c>
      <c r="D35" s="111"/>
      <c r="E35" s="111">
        <f>$B35      +$C35      +$D35</f>
        <v>4791000</v>
      </c>
      <c r="F35" s="112">
        <f t="shared" ref="F35:O35" si="17">F34</f>
        <v>4791000</v>
      </c>
      <c r="G35" s="113">
        <f t="shared" si="17"/>
        <v>3354000</v>
      </c>
      <c r="H35" s="112">
        <f t="shared" si="17"/>
        <v>1198000</v>
      </c>
      <c r="I35" s="113">
        <f t="shared" si="17"/>
        <v>1044432</v>
      </c>
      <c r="J35" s="112">
        <f t="shared" si="17"/>
        <v>512000</v>
      </c>
      <c r="K35" s="113">
        <f t="shared" si="17"/>
        <v>1479832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1710000</v>
      </c>
      <c r="Q35" s="113">
        <f>$I35      +$K35      +$M35      +$O35</f>
        <v>2524264</v>
      </c>
      <c r="R35" s="58">
        <f>IF(($H35      =0),0,((($J35      -$H35      )/$H35      )*100))</f>
        <v>-57.262103505843079</v>
      </c>
      <c r="S35" s="59">
        <f>IF(($I35      =0),0,((($K35      -$I35      )/$I35      )*100))</f>
        <v>41.68773074743018</v>
      </c>
      <c r="T35" s="58">
        <f>IF($E35   =0,0,($P35   /$E35   )*100)</f>
        <v>35.69192235441453</v>
      </c>
      <c r="U35" s="60">
        <f>IF($E35   =0,0,($Q35   /$E35   )*100)</f>
        <v>52.687622625756624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52000000</v>
      </c>
      <c r="C46" s="108"/>
      <c r="D46" s="108"/>
      <c r="E46" s="108">
        <f t="shared" si="26"/>
        <v>52000000</v>
      </c>
      <c r="F46" s="109">
        <v>52000000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142378000</v>
      </c>
      <c r="C54" s="108"/>
      <c r="D54" s="108"/>
      <c r="E54" s="108">
        <f t="shared" si="26"/>
        <v>142378000</v>
      </c>
      <c r="F54" s="109">
        <v>142378000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194378000</v>
      </c>
      <c r="C55" s="111">
        <f>SUM(C44:C54)</f>
        <v>0</v>
      </c>
      <c r="D55" s="111"/>
      <c r="E55" s="111">
        <f t="shared" si="26"/>
        <v>194378000</v>
      </c>
      <c r="F55" s="112">
        <f t="shared" ref="F55:O55" si="33">SUM(F44:F54)</f>
        <v>194378000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205147000</v>
      </c>
      <c r="C69" s="120">
        <f>SUM(C9:C16,C19:C25,C28:C31,C34,C37:C41,C44:C54,C57:C60,C63:C67)</f>
        <v>0</v>
      </c>
      <c r="D69" s="120"/>
      <c r="E69" s="120">
        <f t="shared" si="35"/>
        <v>205147000</v>
      </c>
      <c r="F69" s="121">
        <f t="shared" ref="F69:O69" si="43">SUM(F9:F16,F19:F25,F28:F31,F34,F37:F41,F44:F54,F57:F60,F63:F67)</f>
        <v>205147000</v>
      </c>
      <c r="G69" s="122">
        <f t="shared" si="43"/>
        <v>8439000</v>
      </c>
      <c r="H69" s="121">
        <f t="shared" si="43"/>
        <v>1634000</v>
      </c>
      <c r="I69" s="122">
        <f t="shared" si="43"/>
        <v>1184810</v>
      </c>
      <c r="J69" s="121">
        <f t="shared" si="43"/>
        <v>1911000</v>
      </c>
      <c r="K69" s="122">
        <f t="shared" si="43"/>
        <v>1639414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3545000</v>
      </c>
      <c r="Q69" s="122">
        <f t="shared" si="37"/>
        <v>2824224</v>
      </c>
      <c r="R69" s="67">
        <f t="shared" si="38"/>
        <v>16.952264381884945</v>
      </c>
      <c r="S69" s="68">
        <f t="shared" si="39"/>
        <v>38.369358800145172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32.918562540625871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26.22549911783824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358525000</v>
      </c>
      <c r="C71" s="108"/>
      <c r="D71" s="108"/>
      <c r="E71" s="108">
        <f>$B71      +$C71      +$D71</f>
        <v>358525000</v>
      </c>
      <c r="F71" s="109">
        <v>358525000</v>
      </c>
      <c r="G71" s="110">
        <v>196377000</v>
      </c>
      <c r="H71" s="109">
        <v>77817000</v>
      </c>
      <c r="I71" s="110">
        <v>44370148</v>
      </c>
      <c r="J71" s="109">
        <v>87630000</v>
      </c>
      <c r="K71" s="110">
        <v>109432319</v>
      </c>
      <c r="L71" s="109"/>
      <c r="M71" s="110"/>
      <c r="N71" s="109"/>
      <c r="O71" s="110"/>
      <c r="P71" s="109">
        <f>$H71      +$J71      +$L71      +$N71</f>
        <v>165447000</v>
      </c>
      <c r="Q71" s="110">
        <f>$I71      +$K71      +$M71      +$O71</f>
        <v>153802467</v>
      </c>
      <c r="R71" s="54">
        <f>IF(($H71      =0),0,((($J71      -$H71      )/$H71      )*100))</f>
        <v>12.610355063803539</v>
      </c>
      <c r="S71" s="55">
        <f>IF(($I71      =0),0,((($K71      -$I71      )/$I71      )*100))</f>
        <v>146.6350100973294</v>
      </c>
      <c r="T71" s="54">
        <f>IF(($E71      =0),0,(($P71      /$E71      )*100))</f>
        <v>46.146572763405622</v>
      </c>
      <c r="U71" s="56">
        <f>IF(($E71      =0),0,(($Q71      /$E71      )*100))</f>
        <v>42.898672895892894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358525000</v>
      </c>
      <c r="C73" s="117">
        <f>SUM(C71:C72)</f>
        <v>0</v>
      </c>
      <c r="D73" s="117"/>
      <c r="E73" s="117">
        <f>$B73      +$C73      +$D73</f>
        <v>358525000</v>
      </c>
      <c r="F73" s="118">
        <f t="shared" ref="F73:O73" si="44">SUM(F71:F72)</f>
        <v>358525000</v>
      </c>
      <c r="G73" s="119">
        <f t="shared" si="44"/>
        <v>196377000</v>
      </c>
      <c r="H73" s="118">
        <f t="shared" si="44"/>
        <v>77817000</v>
      </c>
      <c r="I73" s="119">
        <f t="shared" si="44"/>
        <v>44370148</v>
      </c>
      <c r="J73" s="118">
        <f t="shared" si="44"/>
        <v>87630000</v>
      </c>
      <c r="K73" s="119">
        <f t="shared" si="44"/>
        <v>109432319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165447000</v>
      </c>
      <c r="Q73" s="119">
        <f>$I73      +$K73      +$M73      +$O73</f>
        <v>153802467</v>
      </c>
      <c r="R73" s="63">
        <f>IF(($H73      =0),0,((($J73      -$H73      )/$H73      )*100))</f>
        <v>12.610355063803539</v>
      </c>
      <c r="S73" s="64">
        <f>IF(($I73      =0),0,((($K73      -$I73      )/$I73      )*100))</f>
        <v>146.6350100973294</v>
      </c>
      <c r="T73" s="63">
        <f>IF(($E71      =0),0,(($P71      /$E71      )*100))</f>
        <v>46.146572763405622</v>
      </c>
      <c r="U73" s="65">
        <f>IF($E71   =0,0,($Q71   /$E71 )*100)</f>
        <v>42.898672895892894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358525000</v>
      </c>
      <c r="C74" s="120">
        <f>SUM(C71:C72)</f>
        <v>0</v>
      </c>
      <c r="D74" s="120"/>
      <c r="E74" s="120">
        <f>$B74      +$C74      +$D74</f>
        <v>358525000</v>
      </c>
      <c r="F74" s="121">
        <f t="shared" ref="F74:O74" si="45">SUM(F71:F72)</f>
        <v>358525000</v>
      </c>
      <c r="G74" s="122">
        <f t="shared" si="45"/>
        <v>196377000</v>
      </c>
      <c r="H74" s="121">
        <f t="shared" si="45"/>
        <v>77817000</v>
      </c>
      <c r="I74" s="122">
        <f t="shared" si="45"/>
        <v>44370148</v>
      </c>
      <c r="J74" s="121">
        <f t="shared" si="45"/>
        <v>87630000</v>
      </c>
      <c r="K74" s="122">
        <f t="shared" si="45"/>
        <v>109432319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165447000</v>
      </c>
      <c r="Q74" s="122">
        <f>$I74      +$K74      +$M74      +$O74</f>
        <v>153802467</v>
      </c>
      <c r="R74" s="67">
        <f>IF(($H74      =0),0,((($J74      -$H74      )/$H74      )*100))</f>
        <v>12.610355063803539</v>
      </c>
      <c r="S74" s="68">
        <f>IF(($I74      =0),0,((($K74      -$I74      )/$I74      )*100))</f>
        <v>146.6350100973294</v>
      </c>
      <c r="T74" s="67">
        <f>IF(($E71      =0),0,(($P71      /$E71      )*100))</f>
        <v>46.146572763405622</v>
      </c>
      <c r="U74" s="71">
        <f>IF($E71   =0,0,($Q71   /$E71 )*100)</f>
        <v>42.898672895892894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563672000</v>
      </c>
      <c r="C75" s="120">
        <f>SUM(C9:C16,C19:C25,C28:C31,C34,C37:C41,C44:C54,C57:C60,C63:C67,C71:C72)</f>
        <v>0</v>
      </c>
      <c r="D75" s="120"/>
      <c r="E75" s="120">
        <f>$B75      +$C75      +$D75</f>
        <v>563672000</v>
      </c>
      <c r="F75" s="121">
        <f t="shared" ref="F75:O75" si="46">SUM(F9:F16,F19:F25,F28:F31,F34,F37:F41,F44:F54,F57:F60,F63:F67,F71:F72)</f>
        <v>563672000</v>
      </c>
      <c r="G75" s="122">
        <f t="shared" si="46"/>
        <v>204816000</v>
      </c>
      <c r="H75" s="121">
        <f t="shared" si="46"/>
        <v>79451000</v>
      </c>
      <c r="I75" s="122">
        <f t="shared" si="46"/>
        <v>45554958</v>
      </c>
      <c r="J75" s="121">
        <f t="shared" si="46"/>
        <v>89541000</v>
      </c>
      <c r="K75" s="122">
        <f t="shared" si="46"/>
        <v>111071733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168992000</v>
      </c>
      <c r="Q75" s="122">
        <f>$I75      +$K75      +$M75      +$O75</f>
        <v>156626691</v>
      </c>
      <c r="R75" s="67">
        <f>IF(($H75      =0),0,((($J75      -$H75      )/$H75      )*100))</f>
        <v>12.699651357440436</v>
      </c>
      <c r="S75" s="68">
        <f>IF(($I75      =0),0,((($K75      -$I75      )/$I75      )*100))</f>
        <v>143.81919746254624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45.760830124507848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42.412465677752685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tYRWxZ2ig9sI3fgac92Liy5576nkVaesNhfyrviLoTt/c9w/r8eXbQ9gXuqR0+3rC5K8ghsOBFS1eusosE+U6A==" saltValue="YFBmWVmF8efarMfDjBLwg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2800000</v>
      </c>
      <c r="C10" s="108"/>
      <c r="D10" s="108"/>
      <c r="E10" s="108">
        <f t="shared" ref="E10:E17" si="0">$B10      +$C10      +$D10</f>
        <v>2800000</v>
      </c>
      <c r="F10" s="109">
        <v>2800000</v>
      </c>
      <c r="G10" s="110">
        <v>2800000</v>
      </c>
      <c r="H10" s="109">
        <v>302000</v>
      </c>
      <c r="I10" s="110">
        <v>460353</v>
      </c>
      <c r="J10" s="109">
        <v>845000</v>
      </c>
      <c r="K10" s="110">
        <v>955472</v>
      </c>
      <c r="L10" s="109"/>
      <c r="M10" s="110"/>
      <c r="N10" s="109"/>
      <c r="O10" s="110"/>
      <c r="P10" s="109">
        <f t="shared" ref="P10:P17" si="1">$H10      +$J10      +$L10      +$N10</f>
        <v>1147000</v>
      </c>
      <c r="Q10" s="110">
        <f t="shared" ref="Q10:Q17" si="2">$I10      +$K10      +$M10      +$O10</f>
        <v>1415825</v>
      </c>
      <c r="R10" s="54">
        <f t="shared" ref="R10:R17" si="3">IF(($H10      =0),0,((($J10      -$H10      )/$H10      )*100))</f>
        <v>179.80132450331126</v>
      </c>
      <c r="S10" s="55">
        <f t="shared" ref="S10:S17" si="4">IF(($I10      =0),0,((($K10      -$I10      )/$I10      )*100))</f>
        <v>107.55203072424857</v>
      </c>
      <c r="T10" s="54">
        <f t="shared" ref="T10:T16" si="5">IF(($E10      =0),0,(($P10      /$E10      )*100))</f>
        <v>40.964285714285715</v>
      </c>
      <c r="U10" s="56">
        <f t="shared" ref="U10:U16" si="6">IF(($E10      =0),0,(($Q10      /$E10      )*100))</f>
        <v>50.565178571428568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2800000</v>
      </c>
      <c r="C17" s="111">
        <f>SUM(C9:C16)</f>
        <v>0</v>
      </c>
      <c r="D17" s="111"/>
      <c r="E17" s="111">
        <f t="shared" si="0"/>
        <v>2800000</v>
      </c>
      <c r="F17" s="112">
        <f t="shared" ref="F17:O17" si="7">SUM(F9:F16)</f>
        <v>2800000</v>
      </c>
      <c r="G17" s="113">
        <f t="shared" si="7"/>
        <v>2800000</v>
      </c>
      <c r="H17" s="112">
        <f t="shared" si="7"/>
        <v>302000</v>
      </c>
      <c r="I17" s="113">
        <f t="shared" si="7"/>
        <v>460353</v>
      </c>
      <c r="J17" s="112">
        <f t="shared" si="7"/>
        <v>845000</v>
      </c>
      <c r="K17" s="113">
        <f t="shared" si="7"/>
        <v>955472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1147000</v>
      </c>
      <c r="Q17" s="113">
        <f t="shared" si="2"/>
        <v>1415825</v>
      </c>
      <c r="R17" s="58">
        <f t="shared" si="3"/>
        <v>179.80132450331126</v>
      </c>
      <c r="S17" s="59">
        <f t="shared" si="4"/>
        <v>107.55203072424857</v>
      </c>
      <c r="T17" s="58">
        <f>IF((SUM($E9:$E14))=0,0,(P17/(SUM($E9:$E14))*100))</f>
        <v>40.964285714285715</v>
      </c>
      <c r="U17" s="60">
        <f>IF((SUM($E9:$E14))=0,0,(Q17/(SUM($E9:$E14))*100))</f>
        <v>50.565178571428568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2433000</v>
      </c>
      <c r="C34" s="108"/>
      <c r="D34" s="108"/>
      <c r="E34" s="108">
        <f>$B34      +$C34      +$D34</f>
        <v>2433000</v>
      </c>
      <c r="F34" s="109">
        <v>2433000</v>
      </c>
      <c r="G34" s="110">
        <v>1703000</v>
      </c>
      <c r="H34" s="109">
        <v>608000</v>
      </c>
      <c r="I34" s="110">
        <v>722000</v>
      </c>
      <c r="J34" s="109"/>
      <c r="K34" s="110"/>
      <c r="L34" s="109"/>
      <c r="M34" s="110"/>
      <c r="N34" s="109"/>
      <c r="O34" s="110"/>
      <c r="P34" s="109">
        <f>$H34      +$J34      +$L34      +$N34</f>
        <v>608000</v>
      </c>
      <c r="Q34" s="110">
        <f>$I34      +$K34      +$M34      +$O34</f>
        <v>722000</v>
      </c>
      <c r="R34" s="54">
        <f>IF(($H34      =0),0,((($J34      -$H34      )/$H34      )*100))</f>
        <v>-100</v>
      </c>
      <c r="S34" s="55">
        <f>IF(($I34      =0),0,((($K34      -$I34      )/$I34      )*100))</f>
        <v>-100</v>
      </c>
      <c r="T34" s="54">
        <f>IF(($E34      =0),0,(($P34      /$E34      )*100))</f>
        <v>24.989724619810932</v>
      </c>
      <c r="U34" s="56">
        <f>IF(($E34      =0),0,(($Q34      /$E34      )*100))</f>
        <v>29.675297986025484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2433000</v>
      </c>
      <c r="C35" s="111">
        <f>C34</f>
        <v>0</v>
      </c>
      <c r="D35" s="111"/>
      <c r="E35" s="111">
        <f>$B35      +$C35      +$D35</f>
        <v>2433000</v>
      </c>
      <c r="F35" s="112">
        <f t="shared" ref="F35:O35" si="17">F34</f>
        <v>2433000</v>
      </c>
      <c r="G35" s="113">
        <f t="shared" si="17"/>
        <v>1703000</v>
      </c>
      <c r="H35" s="112">
        <f t="shared" si="17"/>
        <v>608000</v>
      </c>
      <c r="I35" s="113">
        <f t="shared" si="17"/>
        <v>722000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608000</v>
      </c>
      <c r="Q35" s="113">
        <f>$I35      +$K35      +$M35      +$O35</f>
        <v>722000</v>
      </c>
      <c r="R35" s="58">
        <f>IF(($H35      =0),0,((($J35      -$H35      )/$H35      )*100))</f>
        <v>-100</v>
      </c>
      <c r="S35" s="59">
        <f>IF(($I35      =0),0,((($K35      -$I35      )/$I35      )*100))</f>
        <v>-100</v>
      </c>
      <c r="T35" s="58">
        <f>IF($E35   =0,0,($P35   /$E35   )*100)</f>
        <v>24.989724619810932</v>
      </c>
      <c r="U35" s="60">
        <f>IF($E35   =0,0,($Q35   /$E35   )*100)</f>
        <v>29.675297986025484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33752000</v>
      </c>
      <c r="C37" s="108"/>
      <c r="D37" s="108"/>
      <c r="E37" s="108">
        <f t="shared" ref="E37:E42" si="18">$B37      +$C37      +$D37</f>
        <v>33752000</v>
      </c>
      <c r="F37" s="109">
        <v>33752000</v>
      </c>
      <c r="G37" s="110">
        <v>21938000</v>
      </c>
      <c r="H37" s="109">
        <v>9033000</v>
      </c>
      <c r="I37" s="110">
        <v>21360044</v>
      </c>
      <c r="J37" s="109">
        <v>7429000</v>
      </c>
      <c r="K37" s="110">
        <v>15057799</v>
      </c>
      <c r="L37" s="109"/>
      <c r="M37" s="110"/>
      <c r="N37" s="109"/>
      <c r="O37" s="110"/>
      <c r="P37" s="109">
        <f t="shared" ref="P37:P42" si="19">$H37      +$J37      +$L37      +$N37</f>
        <v>16462000</v>
      </c>
      <c r="Q37" s="110">
        <f t="shared" ref="Q37:Q42" si="20">$I37      +$K37      +$M37      +$O37</f>
        <v>36417843</v>
      </c>
      <c r="R37" s="54">
        <f t="shared" ref="R37:R42" si="21">IF(($H37      =0),0,((($J37      -$H37      )/$H37      )*100))</f>
        <v>-17.757112808590723</v>
      </c>
      <c r="S37" s="55">
        <f t="shared" ref="S37:S42" si="22">IF(($I37      =0),0,((($K37      -$I37      )/$I37      )*100))</f>
        <v>-29.504831544354499</v>
      </c>
      <c r="T37" s="54">
        <f t="shared" ref="T37:T41" si="23">IF(($E37      =0),0,(($P37      /$E37      )*100))</f>
        <v>48.773406020383973</v>
      </c>
      <c r="U37" s="56">
        <f t="shared" ref="U37:U41" si="24">IF(($E37      =0),0,(($Q37      /$E37      )*100))</f>
        <v>107.89832602512443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448000</v>
      </c>
      <c r="C38" s="108"/>
      <c r="D38" s="108"/>
      <c r="E38" s="108">
        <f t="shared" si="18"/>
        <v>448000</v>
      </c>
      <c r="F38" s="109">
        <v>407000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34200000</v>
      </c>
      <c r="C42" s="111">
        <f>SUM(C37:C41)</f>
        <v>0</v>
      </c>
      <c r="D42" s="111"/>
      <c r="E42" s="111">
        <f t="shared" si="18"/>
        <v>34200000</v>
      </c>
      <c r="F42" s="112">
        <f t="shared" ref="F42:O42" si="25">SUM(F37:F41)</f>
        <v>34159000</v>
      </c>
      <c r="G42" s="113">
        <f t="shared" si="25"/>
        <v>21938000</v>
      </c>
      <c r="H42" s="112">
        <f t="shared" si="25"/>
        <v>9033000</v>
      </c>
      <c r="I42" s="113">
        <f t="shared" si="25"/>
        <v>21360044</v>
      </c>
      <c r="J42" s="112">
        <f t="shared" si="25"/>
        <v>7429000</v>
      </c>
      <c r="K42" s="113">
        <f t="shared" si="25"/>
        <v>15057799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16462000</v>
      </c>
      <c r="Q42" s="113">
        <f t="shared" si="20"/>
        <v>36417843</v>
      </c>
      <c r="R42" s="58">
        <f t="shared" si="21"/>
        <v>-17.757112808590723</v>
      </c>
      <c r="S42" s="59">
        <f t="shared" si="22"/>
        <v>-29.504831544354499</v>
      </c>
      <c r="T42" s="58">
        <f>IF((+$E37+$E40) =0,0,(P42   /(+$E37+$E40) )*100)</f>
        <v>48.773406020383973</v>
      </c>
      <c r="U42" s="60">
        <f>IF((+$E37+$E40) =0,0,(Q42   /(+$E37+$E40) )*100)</f>
        <v>107.89832602512443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39433000</v>
      </c>
      <c r="C69" s="120">
        <f>SUM(C9:C16,C19:C25,C28:C31,C34,C37:C41,C44:C54,C57:C60,C63:C67)</f>
        <v>0</v>
      </c>
      <c r="D69" s="120"/>
      <c r="E69" s="120">
        <f t="shared" si="35"/>
        <v>39433000</v>
      </c>
      <c r="F69" s="121">
        <f t="shared" ref="F69:O69" si="43">SUM(F9:F16,F19:F25,F28:F31,F34,F37:F41,F44:F54,F57:F60,F63:F67)</f>
        <v>39392000</v>
      </c>
      <c r="G69" s="122">
        <f t="shared" si="43"/>
        <v>26441000</v>
      </c>
      <c r="H69" s="121">
        <f t="shared" si="43"/>
        <v>9943000</v>
      </c>
      <c r="I69" s="122">
        <f t="shared" si="43"/>
        <v>22542397</v>
      </c>
      <c r="J69" s="121">
        <f t="shared" si="43"/>
        <v>8274000</v>
      </c>
      <c r="K69" s="122">
        <f t="shared" si="43"/>
        <v>16013271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18217000</v>
      </c>
      <c r="Q69" s="122">
        <f t="shared" si="37"/>
        <v>38555668</v>
      </c>
      <c r="R69" s="67">
        <f t="shared" si="38"/>
        <v>-16.785678366690135</v>
      </c>
      <c r="S69" s="68">
        <f t="shared" si="39"/>
        <v>-28.963761041028601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46.728228805951005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98.898725150698979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30098000</v>
      </c>
      <c r="C71" s="108"/>
      <c r="D71" s="108"/>
      <c r="E71" s="108">
        <f>$B71      +$C71      +$D71</f>
        <v>30098000</v>
      </c>
      <c r="F71" s="109">
        <v>30098000</v>
      </c>
      <c r="G71" s="110">
        <v>26469000</v>
      </c>
      <c r="H71" s="109">
        <v>15139000</v>
      </c>
      <c r="I71" s="110">
        <v>21041955</v>
      </c>
      <c r="J71" s="109">
        <v>3211000</v>
      </c>
      <c r="K71" s="110">
        <v>9391331</v>
      </c>
      <c r="L71" s="109"/>
      <c r="M71" s="110"/>
      <c r="N71" s="109"/>
      <c r="O71" s="110"/>
      <c r="P71" s="109">
        <f>$H71      +$J71      +$L71      +$N71</f>
        <v>18350000</v>
      </c>
      <c r="Q71" s="110">
        <f>$I71      +$K71      +$M71      +$O71</f>
        <v>30433286</v>
      </c>
      <c r="R71" s="54">
        <f>IF(($H71      =0),0,((($J71      -$H71      )/$H71      )*100))</f>
        <v>-78.789880441244463</v>
      </c>
      <c r="S71" s="55">
        <f>IF(($I71      =0),0,((($K71      -$I71      )/$I71      )*100))</f>
        <v>-55.368543464711337</v>
      </c>
      <c r="T71" s="54">
        <f>IF(($E71      =0),0,(($P71      /$E71      )*100))</f>
        <v>60.967506146587816</v>
      </c>
      <c r="U71" s="56">
        <f>IF(($E71      =0),0,(($Q71      /$E71      )*100))</f>
        <v>101.11398099541498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30098000</v>
      </c>
      <c r="C73" s="117">
        <f>SUM(C71:C72)</f>
        <v>0</v>
      </c>
      <c r="D73" s="117"/>
      <c r="E73" s="117">
        <f>$B73      +$C73      +$D73</f>
        <v>30098000</v>
      </c>
      <c r="F73" s="118">
        <f t="shared" ref="F73:O73" si="44">SUM(F71:F72)</f>
        <v>30098000</v>
      </c>
      <c r="G73" s="119">
        <f t="shared" si="44"/>
        <v>26469000</v>
      </c>
      <c r="H73" s="118">
        <f t="shared" si="44"/>
        <v>15139000</v>
      </c>
      <c r="I73" s="119">
        <f t="shared" si="44"/>
        <v>21041955</v>
      </c>
      <c r="J73" s="118">
        <f t="shared" si="44"/>
        <v>3211000</v>
      </c>
      <c r="K73" s="119">
        <f t="shared" si="44"/>
        <v>9391331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18350000</v>
      </c>
      <c r="Q73" s="119">
        <f>$I73      +$K73      +$M73      +$O73</f>
        <v>30433286</v>
      </c>
      <c r="R73" s="63">
        <f>IF(($H73      =0),0,((($J73      -$H73      )/$H73      )*100))</f>
        <v>-78.789880441244463</v>
      </c>
      <c r="S73" s="64">
        <f>IF(($I73      =0),0,((($K73      -$I73      )/$I73      )*100))</f>
        <v>-55.368543464711337</v>
      </c>
      <c r="T73" s="63">
        <f>IF(($E71      =0),0,(($P71      /$E71      )*100))</f>
        <v>60.967506146587816</v>
      </c>
      <c r="U73" s="65">
        <f>IF($E71   =0,0,($Q71   /$E71 )*100)</f>
        <v>101.11398099541498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30098000</v>
      </c>
      <c r="C74" s="120">
        <f>SUM(C71:C72)</f>
        <v>0</v>
      </c>
      <c r="D74" s="120"/>
      <c r="E74" s="120">
        <f>$B74      +$C74      +$D74</f>
        <v>30098000</v>
      </c>
      <c r="F74" s="121">
        <f t="shared" ref="F74:O74" si="45">SUM(F71:F72)</f>
        <v>30098000</v>
      </c>
      <c r="G74" s="122">
        <f t="shared" si="45"/>
        <v>26469000</v>
      </c>
      <c r="H74" s="121">
        <f t="shared" si="45"/>
        <v>15139000</v>
      </c>
      <c r="I74" s="122">
        <f t="shared" si="45"/>
        <v>21041955</v>
      </c>
      <c r="J74" s="121">
        <f t="shared" si="45"/>
        <v>3211000</v>
      </c>
      <c r="K74" s="122">
        <f t="shared" si="45"/>
        <v>9391331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18350000</v>
      </c>
      <c r="Q74" s="122">
        <f>$I74      +$K74      +$M74      +$O74</f>
        <v>30433286</v>
      </c>
      <c r="R74" s="67">
        <f>IF(($H74      =0),0,((($J74      -$H74      )/$H74      )*100))</f>
        <v>-78.789880441244463</v>
      </c>
      <c r="S74" s="68">
        <f>IF(($I74      =0),0,((($K74      -$I74      )/$I74      )*100))</f>
        <v>-55.368543464711337</v>
      </c>
      <c r="T74" s="67">
        <f>IF(($E71      =0),0,(($P71      /$E71      )*100))</f>
        <v>60.967506146587816</v>
      </c>
      <c r="U74" s="71">
        <f>IF($E71   =0,0,($Q71   /$E71 )*100)</f>
        <v>101.11398099541498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69531000</v>
      </c>
      <c r="C75" s="120">
        <f>SUM(C9:C16,C19:C25,C28:C31,C34,C37:C41,C44:C54,C57:C60,C63:C67,C71:C72)</f>
        <v>0</v>
      </c>
      <c r="D75" s="120"/>
      <c r="E75" s="120">
        <f>$B75      +$C75      +$D75</f>
        <v>69531000</v>
      </c>
      <c r="F75" s="121">
        <f t="shared" ref="F75:O75" si="46">SUM(F9:F16,F19:F25,F28:F31,F34,F37:F41,F44:F54,F57:F60,F63:F67,F71:F72)</f>
        <v>69490000</v>
      </c>
      <c r="G75" s="122">
        <f t="shared" si="46"/>
        <v>52910000</v>
      </c>
      <c r="H75" s="121">
        <f t="shared" si="46"/>
        <v>25082000</v>
      </c>
      <c r="I75" s="122">
        <f t="shared" si="46"/>
        <v>43584352</v>
      </c>
      <c r="J75" s="121">
        <f t="shared" si="46"/>
        <v>11485000</v>
      </c>
      <c r="K75" s="122">
        <f t="shared" si="46"/>
        <v>25404602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36567000</v>
      </c>
      <c r="Q75" s="122">
        <f>$I75      +$K75      +$M75      +$O75</f>
        <v>68988954</v>
      </c>
      <c r="R75" s="67">
        <f>IF(($H75      =0),0,((($J75      -$H75      )/$H75      )*100))</f>
        <v>-54.210190574914286</v>
      </c>
      <c r="S75" s="68">
        <f>IF(($I75      =0),0,((($K75      -$I75      )/$I75      )*100))</f>
        <v>-41.711644582899844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52.931980371437263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99.863865205622233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5vh5jY8uahQpok2byz4ZJkLsZ8XuyuxAExwu4LBJNvGH42w3SDfVatIrILS+Q555R/FlQxDGbGjnusdr99v7g==" saltValue="53SKfKx0/ZCZ+Ho0+BBH3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276000</v>
      </c>
      <c r="I10" s="110"/>
      <c r="J10" s="109">
        <v>845000</v>
      </c>
      <c r="K10" s="110">
        <v>251643</v>
      </c>
      <c r="L10" s="109"/>
      <c r="M10" s="110"/>
      <c r="N10" s="109"/>
      <c r="O10" s="110"/>
      <c r="P10" s="109">
        <f t="shared" ref="P10:P17" si="1">$H10      +$J10      +$L10      +$N10</f>
        <v>1121000</v>
      </c>
      <c r="Q10" s="110">
        <f t="shared" ref="Q10:Q17" si="2">$I10      +$K10      +$M10      +$O10</f>
        <v>251643</v>
      </c>
      <c r="R10" s="54">
        <f t="shared" ref="R10:R17" si="3">IF(($H10      =0),0,((($J10      -$H10      )/$H10      )*100))</f>
        <v>206.15942028985506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37.366666666666667</v>
      </c>
      <c r="U10" s="56">
        <f t="shared" ref="U10:U16" si="6">IF(($E10      =0),0,(($Q10      /$E10      )*100))</f>
        <v>8.3880999999999997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276000</v>
      </c>
      <c r="I17" s="113">
        <f t="shared" si="7"/>
        <v>0</v>
      </c>
      <c r="J17" s="112">
        <f t="shared" si="7"/>
        <v>845000</v>
      </c>
      <c r="K17" s="113">
        <f t="shared" si="7"/>
        <v>251643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1121000</v>
      </c>
      <c r="Q17" s="113">
        <f t="shared" si="2"/>
        <v>251643</v>
      </c>
      <c r="R17" s="58">
        <f t="shared" si="3"/>
        <v>206.15942028985506</v>
      </c>
      <c r="S17" s="59">
        <f t="shared" si="4"/>
        <v>0</v>
      </c>
      <c r="T17" s="58">
        <f>IF((SUM($E9:$E14))=0,0,(P17/(SUM($E9:$E14))*100))</f>
        <v>37.366666666666667</v>
      </c>
      <c r="U17" s="60">
        <f>IF((SUM($E9:$E14))=0,0,(Q17/(SUM($E9:$E14))*100))</f>
        <v>8.3880999999999997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1472000</v>
      </c>
      <c r="C34" s="108"/>
      <c r="D34" s="108"/>
      <c r="E34" s="108">
        <f>$B34      +$C34      +$D34</f>
        <v>1472000</v>
      </c>
      <c r="F34" s="109">
        <v>1472000</v>
      </c>
      <c r="G34" s="110">
        <v>1030000</v>
      </c>
      <c r="H34" s="109">
        <v>368000</v>
      </c>
      <c r="I34" s="110"/>
      <c r="J34" s="109">
        <v>662000</v>
      </c>
      <c r="K34" s="110">
        <v>103651</v>
      </c>
      <c r="L34" s="109"/>
      <c r="M34" s="110"/>
      <c r="N34" s="109"/>
      <c r="O34" s="110"/>
      <c r="P34" s="109">
        <f>$H34      +$J34      +$L34      +$N34</f>
        <v>1030000</v>
      </c>
      <c r="Q34" s="110">
        <f>$I34      +$K34      +$M34      +$O34</f>
        <v>103651</v>
      </c>
      <c r="R34" s="54">
        <f>IF(($H34      =0),0,((($J34      -$H34      )/$H34      )*100))</f>
        <v>79.891304347826093</v>
      </c>
      <c r="S34" s="55">
        <f>IF(($I34      =0),0,((($K34      -$I34      )/$I34      )*100))</f>
        <v>0</v>
      </c>
      <c r="T34" s="54">
        <f>IF(($E34      =0),0,(($P34      /$E34      )*100))</f>
        <v>69.972826086956516</v>
      </c>
      <c r="U34" s="56">
        <f>IF(($E34      =0),0,(($Q34      /$E34      )*100))</f>
        <v>7.0415081521739129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1472000</v>
      </c>
      <c r="C35" s="111">
        <f>C34</f>
        <v>0</v>
      </c>
      <c r="D35" s="111"/>
      <c r="E35" s="111">
        <f>$B35      +$C35      +$D35</f>
        <v>1472000</v>
      </c>
      <c r="F35" s="112">
        <f t="shared" ref="F35:O35" si="17">F34</f>
        <v>1472000</v>
      </c>
      <c r="G35" s="113">
        <f t="shared" si="17"/>
        <v>1030000</v>
      </c>
      <c r="H35" s="112">
        <f t="shared" si="17"/>
        <v>368000</v>
      </c>
      <c r="I35" s="113">
        <f t="shared" si="17"/>
        <v>0</v>
      </c>
      <c r="J35" s="112">
        <f t="shared" si="17"/>
        <v>662000</v>
      </c>
      <c r="K35" s="113">
        <f t="shared" si="17"/>
        <v>103651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1030000</v>
      </c>
      <c r="Q35" s="113">
        <f>$I35      +$K35      +$M35      +$O35</f>
        <v>103651</v>
      </c>
      <c r="R35" s="58">
        <f>IF(($H35      =0),0,((($J35      -$H35      )/$H35      )*100))</f>
        <v>79.891304347826093</v>
      </c>
      <c r="S35" s="59">
        <f>IF(($I35      =0),0,((($K35      -$I35      )/$I35      )*100))</f>
        <v>0</v>
      </c>
      <c r="T35" s="58">
        <f>IF($E35   =0,0,($P35   /$E35   )*100)</f>
        <v>69.972826086956516</v>
      </c>
      <c r="U35" s="60">
        <f>IF($E35   =0,0,($Q35   /$E35   )*100)</f>
        <v>7.0415081521739129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4125000</v>
      </c>
      <c r="C37" s="108"/>
      <c r="D37" s="108"/>
      <c r="E37" s="108">
        <f t="shared" ref="E37:E42" si="18">$B37      +$C37      +$D37</f>
        <v>4125000</v>
      </c>
      <c r="F37" s="109">
        <v>4125000</v>
      </c>
      <c r="G37" s="110">
        <v>4125000</v>
      </c>
      <c r="H37" s="109">
        <v>1600000</v>
      </c>
      <c r="I37" s="110"/>
      <c r="J37" s="109">
        <v>2520000</v>
      </c>
      <c r="K37" s="110">
        <v>412500</v>
      </c>
      <c r="L37" s="109"/>
      <c r="M37" s="110"/>
      <c r="N37" s="109"/>
      <c r="O37" s="110"/>
      <c r="P37" s="109">
        <f t="shared" ref="P37:P42" si="19">$H37      +$J37      +$L37      +$N37</f>
        <v>4120000</v>
      </c>
      <c r="Q37" s="110">
        <f t="shared" ref="Q37:Q42" si="20">$I37      +$K37      +$M37      +$O37</f>
        <v>412500</v>
      </c>
      <c r="R37" s="54">
        <f t="shared" ref="R37:R42" si="21">IF(($H37      =0),0,((($J37      -$H37      )/$H37      )*100))</f>
        <v>57.499999999999993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99.878787878787875</v>
      </c>
      <c r="U37" s="56">
        <f t="shared" ref="U37:U41" si="24">IF(($E37      =0),0,(($Q37      /$E37      )*100))</f>
        <v>10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435000</v>
      </c>
      <c r="C38" s="108"/>
      <c r="D38" s="108"/>
      <c r="E38" s="108">
        <f t="shared" si="18"/>
        <v>435000</v>
      </c>
      <c r="F38" s="109">
        <v>396000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4560000</v>
      </c>
      <c r="C42" s="111">
        <f>SUM(C37:C41)</f>
        <v>0</v>
      </c>
      <c r="D42" s="111"/>
      <c r="E42" s="111">
        <f t="shared" si="18"/>
        <v>4560000</v>
      </c>
      <c r="F42" s="112">
        <f t="shared" ref="F42:O42" si="25">SUM(F37:F41)</f>
        <v>4521000</v>
      </c>
      <c r="G42" s="113">
        <f t="shared" si="25"/>
        <v>4125000</v>
      </c>
      <c r="H42" s="112">
        <f t="shared" si="25"/>
        <v>1600000</v>
      </c>
      <c r="I42" s="113">
        <f t="shared" si="25"/>
        <v>0</v>
      </c>
      <c r="J42" s="112">
        <f t="shared" si="25"/>
        <v>2520000</v>
      </c>
      <c r="K42" s="113">
        <f t="shared" si="25"/>
        <v>412500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4120000</v>
      </c>
      <c r="Q42" s="113">
        <f t="shared" si="20"/>
        <v>412500</v>
      </c>
      <c r="R42" s="58">
        <f t="shared" si="21"/>
        <v>57.499999999999993</v>
      </c>
      <c r="S42" s="59">
        <f t="shared" si="22"/>
        <v>0</v>
      </c>
      <c r="T42" s="58">
        <f>IF((+$E37+$E40) =0,0,(P42   /(+$E37+$E40) )*100)</f>
        <v>99.878787878787875</v>
      </c>
      <c r="U42" s="60">
        <f>IF((+$E37+$E40) =0,0,(Q42   /(+$E37+$E40) )*100)</f>
        <v>10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9032000</v>
      </c>
      <c r="C69" s="120">
        <f>SUM(C9:C16,C19:C25,C28:C31,C34,C37:C41,C44:C54,C57:C60,C63:C67)</f>
        <v>0</v>
      </c>
      <c r="D69" s="120"/>
      <c r="E69" s="120">
        <f t="shared" si="35"/>
        <v>9032000</v>
      </c>
      <c r="F69" s="121">
        <f t="shared" ref="F69:O69" si="43">SUM(F9:F16,F19:F25,F28:F31,F34,F37:F41,F44:F54,F57:F60,F63:F67)</f>
        <v>8993000</v>
      </c>
      <c r="G69" s="122">
        <f t="shared" si="43"/>
        <v>8155000</v>
      </c>
      <c r="H69" s="121">
        <f t="shared" si="43"/>
        <v>2244000</v>
      </c>
      <c r="I69" s="122">
        <f t="shared" si="43"/>
        <v>0</v>
      </c>
      <c r="J69" s="121">
        <f t="shared" si="43"/>
        <v>4027000</v>
      </c>
      <c r="K69" s="122">
        <f t="shared" si="43"/>
        <v>767794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6271000</v>
      </c>
      <c r="Q69" s="122">
        <f t="shared" si="37"/>
        <v>767794</v>
      </c>
      <c r="R69" s="67">
        <f t="shared" si="38"/>
        <v>79.456327985739748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72.944050250087244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8.9309526579039211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18473000</v>
      </c>
      <c r="C71" s="108"/>
      <c r="D71" s="108"/>
      <c r="E71" s="108">
        <f>$B71      +$C71      +$D71</f>
        <v>18473000</v>
      </c>
      <c r="F71" s="109">
        <v>18473000</v>
      </c>
      <c r="G71" s="110">
        <v>10495000</v>
      </c>
      <c r="H71" s="109"/>
      <c r="I71" s="110"/>
      <c r="J71" s="109">
        <v>9165000</v>
      </c>
      <c r="K71" s="110">
        <v>2141669</v>
      </c>
      <c r="L71" s="109"/>
      <c r="M71" s="110"/>
      <c r="N71" s="109"/>
      <c r="O71" s="110"/>
      <c r="P71" s="109">
        <f>$H71      +$J71      +$L71      +$N71</f>
        <v>9165000</v>
      </c>
      <c r="Q71" s="110">
        <f>$I71      +$K71      +$M71      +$O71</f>
        <v>2141669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49.612948627726958</v>
      </c>
      <c r="U71" s="56">
        <f>IF(($E71      =0),0,(($Q71      /$E71      )*100))</f>
        <v>11.593509446218805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18473000</v>
      </c>
      <c r="C73" s="117">
        <f>SUM(C71:C72)</f>
        <v>0</v>
      </c>
      <c r="D73" s="117"/>
      <c r="E73" s="117">
        <f>$B73      +$C73      +$D73</f>
        <v>18473000</v>
      </c>
      <c r="F73" s="118">
        <f t="shared" ref="F73:O73" si="44">SUM(F71:F72)</f>
        <v>18473000</v>
      </c>
      <c r="G73" s="119">
        <f t="shared" si="44"/>
        <v>10495000</v>
      </c>
      <c r="H73" s="118">
        <f t="shared" si="44"/>
        <v>0</v>
      </c>
      <c r="I73" s="119">
        <f t="shared" si="44"/>
        <v>0</v>
      </c>
      <c r="J73" s="118">
        <f t="shared" si="44"/>
        <v>9165000</v>
      </c>
      <c r="K73" s="119">
        <f t="shared" si="44"/>
        <v>2141669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9165000</v>
      </c>
      <c r="Q73" s="119">
        <f>$I73      +$K73      +$M73      +$O73</f>
        <v>2141669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49.612948627726958</v>
      </c>
      <c r="U73" s="65">
        <f>IF($E71   =0,0,($Q71   /$E71 )*100)</f>
        <v>11.593509446218805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18473000</v>
      </c>
      <c r="C74" s="120">
        <f>SUM(C71:C72)</f>
        <v>0</v>
      </c>
      <c r="D74" s="120"/>
      <c r="E74" s="120">
        <f>$B74      +$C74      +$D74</f>
        <v>18473000</v>
      </c>
      <c r="F74" s="121">
        <f t="shared" ref="F74:O74" si="45">SUM(F71:F72)</f>
        <v>18473000</v>
      </c>
      <c r="G74" s="122">
        <f t="shared" si="45"/>
        <v>10495000</v>
      </c>
      <c r="H74" s="121">
        <f t="shared" si="45"/>
        <v>0</v>
      </c>
      <c r="I74" s="122">
        <f t="shared" si="45"/>
        <v>0</v>
      </c>
      <c r="J74" s="121">
        <f t="shared" si="45"/>
        <v>9165000</v>
      </c>
      <c r="K74" s="122">
        <f t="shared" si="45"/>
        <v>2141669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9165000</v>
      </c>
      <c r="Q74" s="122">
        <f>$I74      +$K74      +$M74      +$O74</f>
        <v>2141669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49.612948627726958</v>
      </c>
      <c r="U74" s="71">
        <f>IF($E71   =0,0,($Q71   /$E71 )*100)</f>
        <v>11.593509446218805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27505000</v>
      </c>
      <c r="C75" s="120">
        <f>SUM(C9:C16,C19:C25,C28:C31,C34,C37:C41,C44:C54,C57:C60,C63:C67,C71:C72)</f>
        <v>0</v>
      </c>
      <c r="D75" s="120"/>
      <c r="E75" s="120">
        <f>$B75      +$C75      +$D75</f>
        <v>27505000</v>
      </c>
      <c r="F75" s="121">
        <f t="shared" ref="F75:O75" si="46">SUM(F9:F16,F19:F25,F28:F31,F34,F37:F41,F44:F54,F57:F60,F63:F67,F71:F72)</f>
        <v>27466000</v>
      </c>
      <c r="G75" s="122">
        <f t="shared" si="46"/>
        <v>18650000</v>
      </c>
      <c r="H75" s="121">
        <f t="shared" si="46"/>
        <v>2244000</v>
      </c>
      <c r="I75" s="122">
        <f t="shared" si="46"/>
        <v>0</v>
      </c>
      <c r="J75" s="121">
        <f t="shared" si="46"/>
        <v>13192000</v>
      </c>
      <c r="K75" s="122">
        <f t="shared" si="46"/>
        <v>2909463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15436000</v>
      </c>
      <c r="Q75" s="122">
        <f>$I75      +$K75      +$M75      +$O75</f>
        <v>2909463</v>
      </c>
      <c r="R75" s="67">
        <f>IF(($H75      =0),0,((($J75      -$H75      )/$H75      )*100))</f>
        <v>487.87878787878788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57.022534170668635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10.747923900997414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s8WCkcLxuRHkMavqhiiZGmWnBCJbv/cO8IzzmjJXW5ev7ijA8TuXI1NTO4vVP2psz2vvC0iIYtHMjXLwhj8HqA==" saltValue="L+T77x9maLEbAJ4UFsfO4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476000</v>
      </c>
      <c r="I10" s="110">
        <v>476298</v>
      </c>
      <c r="J10" s="109">
        <v>424000</v>
      </c>
      <c r="K10" s="110">
        <v>429458</v>
      </c>
      <c r="L10" s="109"/>
      <c r="M10" s="110"/>
      <c r="N10" s="109"/>
      <c r="O10" s="110"/>
      <c r="P10" s="109">
        <f t="shared" ref="P10:P17" si="1">$H10      +$J10      +$L10      +$N10</f>
        <v>900000</v>
      </c>
      <c r="Q10" s="110">
        <f t="shared" ref="Q10:Q17" si="2">$I10      +$K10      +$M10      +$O10</f>
        <v>905756</v>
      </c>
      <c r="R10" s="54">
        <f t="shared" ref="R10:R17" si="3">IF(($H10      =0),0,((($J10      -$H10      )/$H10      )*100))</f>
        <v>-10.92436974789916</v>
      </c>
      <c r="S10" s="55">
        <f t="shared" ref="S10:S17" si="4">IF(($I10      =0),0,((($K10      -$I10      )/$I10      )*100))</f>
        <v>-9.8341794422819326</v>
      </c>
      <c r="T10" s="54">
        <f t="shared" ref="T10:T16" si="5">IF(($E10      =0),0,(($P10      /$E10      )*100))</f>
        <v>30</v>
      </c>
      <c r="U10" s="56">
        <f t="shared" ref="U10:U16" si="6">IF(($E10      =0),0,(($Q10      /$E10      )*100))</f>
        <v>30.191866666666666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476000</v>
      </c>
      <c r="I17" s="113">
        <f t="shared" si="7"/>
        <v>476298</v>
      </c>
      <c r="J17" s="112">
        <f t="shared" si="7"/>
        <v>424000</v>
      </c>
      <c r="K17" s="113">
        <f t="shared" si="7"/>
        <v>429458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900000</v>
      </c>
      <c r="Q17" s="113">
        <f t="shared" si="2"/>
        <v>905756</v>
      </c>
      <c r="R17" s="58">
        <f t="shared" si="3"/>
        <v>-10.92436974789916</v>
      </c>
      <c r="S17" s="59">
        <f t="shared" si="4"/>
        <v>-9.8341794422819326</v>
      </c>
      <c r="T17" s="58">
        <f>IF((SUM($E9:$E14))=0,0,(P17/(SUM($E9:$E14))*100))</f>
        <v>30</v>
      </c>
      <c r="U17" s="60">
        <f>IF((SUM($E9:$E14))=0,0,(Q17/(SUM($E9:$E14))*100))</f>
        <v>30.191866666666666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1842000</v>
      </c>
      <c r="C34" s="108"/>
      <c r="D34" s="108"/>
      <c r="E34" s="108">
        <f>$B34      +$C34      +$D34</f>
        <v>1842000</v>
      </c>
      <c r="F34" s="109">
        <v>1842000</v>
      </c>
      <c r="G34" s="110">
        <v>1289000</v>
      </c>
      <c r="H34" s="109">
        <v>460000</v>
      </c>
      <c r="I34" s="110">
        <v>570100</v>
      </c>
      <c r="J34" s="109">
        <v>513000</v>
      </c>
      <c r="K34" s="110">
        <v>583160</v>
      </c>
      <c r="L34" s="109"/>
      <c r="M34" s="110"/>
      <c r="N34" s="109"/>
      <c r="O34" s="110"/>
      <c r="P34" s="109">
        <f>$H34      +$J34      +$L34      +$N34</f>
        <v>973000</v>
      </c>
      <c r="Q34" s="110">
        <f>$I34      +$K34      +$M34      +$O34</f>
        <v>1153260</v>
      </c>
      <c r="R34" s="54">
        <f>IF(($H34      =0),0,((($J34      -$H34      )/$H34      )*100))</f>
        <v>11.521739130434783</v>
      </c>
      <c r="S34" s="55">
        <f>IF(($I34      =0),0,((($K34      -$I34      )/$I34      )*100))</f>
        <v>2.2908261708472195</v>
      </c>
      <c r="T34" s="54">
        <f>IF(($E34      =0),0,(($P34      /$E34      )*100))</f>
        <v>52.823018458197609</v>
      </c>
      <c r="U34" s="56">
        <f>IF(($E34      =0),0,(($Q34      /$E34      )*100))</f>
        <v>62.609120521172635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1842000</v>
      </c>
      <c r="C35" s="111">
        <f>C34</f>
        <v>0</v>
      </c>
      <c r="D35" s="111"/>
      <c r="E35" s="111">
        <f>$B35      +$C35      +$D35</f>
        <v>1842000</v>
      </c>
      <c r="F35" s="112">
        <f t="shared" ref="F35:O35" si="17">F34</f>
        <v>1842000</v>
      </c>
      <c r="G35" s="113">
        <f t="shared" si="17"/>
        <v>1289000</v>
      </c>
      <c r="H35" s="112">
        <f t="shared" si="17"/>
        <v>460000</v>
      </c>
      <c r="I35" s="113">
        <f t="shared" si="17"/>
        <v>570100</v>
      </c>
      <c r="J35" s="112">
        <f t="shared" si="17"/>
        <v>513000</v>
      </c>
      <c r="K35" s="113">
        <f t="shared" si="17"/>
        <v>583160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973000</v>
      </c>
      <c r="Q35" s="113">
        <f>$I35      +$K35      +$M35      +$O35</f>
        <v>1153260</v>
      </c>
      <c r="R35" s="58">
        <f>IF(($H35      =0),0,((($J35      -$H35      )/$H35      )*100))</f>
        <v>11.521739130434783</v>
      </c>
      <c r="S35" s="59">
        <f>IF(($I35      =0),0,((($K35      -$I35      )/$I35      )*100))</f>
        <v>2.2908261708472195</v>
      </c>
      <c r="T35" s="58">
        <f>IF($E35   =0,0,($P35   /$E35   )*100)</f>
        <v>52.823018458197609</v>
      </c>
      <c r="U35" s="60">
        <f>IF($E35   =0,0,($Q35   /$E35   )*100)</f>
        <v>62.609120521172635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66022000</v>
      </c>
      <c r="C38" s="108"/>
      <c r="D38" s="108"/>
      <c r="E38" s="108">
        <f t="shared" si="18"/>
        <v>66022000</v>
      </c>
      <c r="F38" s="109">
        <v>60028000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66022000</v>
      </c>
      <c r="C42" s="111">
        <f>SUM(C37:C41)</f>
        <v>0</v>
      </c>
      <c r="D42" s="111"/>
      <c r="E42" s="111">
        <f t="shared" si="18"/>
        <v>66022000</v>
      </c>
      <c r="F42" s="112">
        <f t="shared" ref="F42:O42" si="25">SUM(F37:F41)</f>
        <v>60028000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70864000</v>
      </c>
      <c r="C69" s="120">
        <f>SUM(C9:C16,C19:C25,C28:C31,C34,C37:C41,C44:C54,C57:C60,C63:C67)</f>
        <v>0</v>
      </c>
      <c r="D69" s="120"/>
      <c r="E69" s="120">
        <f t="shared" si="35"/>
        <v>70864000</v>
      </c>
      <c r="F69" s="121">
        <f t="shared" ref="F69:O69" si="43">SUM(F9:F16,F19:F25,F28:F31,F34,F37:F41,F44:F54,F57:F60,F63:F67)</f>
        <v>64870000</v>
      </c>
      <c r="G69" s="122">
        <f t="shared" si="43"/>
        <v>4289000</v>
      </c>
      <c r="H69" s="121">
        <f t="shared" si="43"/>
        <v>936000</v>
      </c>
      <c r="I69" s="122">
        <f t="shared" si="43"/>
        <v>1046398</v>
      </c>
      <c r="J69" s="121">
        <f t="shared" si="43"/>
        <v>937000</v>
      </c>
      <c r="K69" s="122">
        <f t="shared" si="43"/>
        <v>1012618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1873000</v>
      </c>
      <c r="Q69" s="122">
        <f t="shared" si="37"/>
        <v>2059016</v>
      </c>
      <c r="R69" s="67">
        <f t="shared" si="38"/>
        <v>0.10683760683760685</v>
      </c>
      <c r="S69" s="68">
        <f t="shared" si="39"/>
        <v>-3.2282171793141807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38.682362660057827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42.524080958281701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63596000</v>
      </c>
      <c r="C71" s="108"/>
      <c r="D71" s="108"/>
      <c r="E71" s="108">
        <f>$B71      +$C71      +$D71</f>
        <v>63596000</v>
      </c>
      <c r="F71" s="109">
        <v>63596000</v>
      </c>
      <c r="G71" s="110">
        <v>56782000</v>
      </c>
      <c r="H71" s="109">
        <v>26576000</v>
      </c>
      <c r="I71" s="110">
        <v>29063413</v>
      </c>
      <c r="J71" s="109">
        <v>26345000</v>
      </c>
      <c r="K71" s="110">
        <v>32178448</v>
      </c>
      <c r="L71" s="109"/>
      <c r="M71" s="110"/>
      <c r="N71" s="109"/>
      <c r="O71" s="110"/>
      <c r="P71" s="109">
        <f>$H71      +$J71      +$L71      +$N71</f>
        <v>52921000</v>
      </c>
      <c r="Q71" s="110">
        <f>$I71      +$K71      +$M71      +$O71</f>
        <v>61241861</v>
      </c>
      <c r="R71" s="54">
        <f>IF(($H71      =0),0,((($J71      -$H71      )/$H71      )*100))</f>
        <v>-0.86920529801324498</v>
      </c>
      <c r="S71" s="55">
        <f>IF(($I71      =0),0,((($K71      -$I71      )/$I71      )*100))</f>
        <v>10.718063291465459</v>
      </c>
      <c r="T71" s="54">
        <f>IF(($E71      =0),0,(($P71      /$E71      )*100))</f>
        <v>83.214353103968804</v>
      </c>
      <c r="U71" s="56">
        <f>IF(($E71      =0),0,(($Q71      /$E71      )*100))</f>
        <v>96.298290773004595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63596000</v>
      </c>
      <c r="C73" s="117">
        <f>SUM(C71:C72)</f>
        <v>0</v>
      </c>
      <c r="D73" s="117"/>
      <c r="E73" s="117">
        <f>$B73      +$C73      +$D73</f>
        <v>63596000</v>
      </c>
      <c r="F73" s="118">
        <f t="shared" ref="F73:O73" si="44">SUM(F71:F72)</f>
        <v>63596000</v>
      </c>
      <c r="G73" s="119">
        <f t="shared" si="44"/>
        <v>56782000</v>
      </c>
      <c r="H73" s="118">
        <f t="shared" si="44"/>
        <v>26576000</v>
      </c>
      <c r="I73" s="119">
        <f t="shared" si="44"/>
        <v>29063413</v>
      </c>
      <c r="J73" s="118">
        <f t="shared" si="44"/>
        <v>26345000</v>
      </c>
      <c r="K73" s="119">
        <f t="shared" si="44"/>
        <v>32178448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52921000</v>
      </c>
      <c r="Q73" s="119">
        <f>$I73      +$K73      +$M73      +$O73</f>
        <v>61241861</v>
      </c>
      <c r="R73" s="63">
        <f>IF(($H73      =0),0,((($J73      -$H73      )/$H73      )*100))</f>
        <v>-0.86920529801324498</v>
      </c>
      <c r="S73" s="64">
        <f>IF(($I73      =0),0,((($K73      -$I73      )/$I73      )*100))</f>
        <v>10.718063291465459</v>
      </c>
      <c r="T73" s="63">
        <f>IF(($E71      =0),0,(($P71      /$E71      )*100))</f>
        <v>83.214353103968804</v>
      </c>
      <c r="U73" s="65">
        <f>IF($E71   =0,0,($Q71   /$E71 )*100)</f>
        <v>96.298290773004595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63596000</v>
      </c>
      <c r="C74" s="120">
        <f>SUM(C71:C72)</f>
        <v>0</v>
      </c>
      <c r="D74" s="120"/>
      <c r="E74" s="120">
        <f>$B74      +$C74      +$D74</f>
        <v>63596000</v>
      </c>
      <c r="F74" s="121">
        <f t="shared" ref="F74:O74" si="45">SUM(F71:F72)</f>
        <v>63596000</v>
      </c>
      <c r="G74" s="122">
        <f t="shared" si="45"/>
        <v>56782000</v>
      </c>
      <c r="H74" s="121">
        <f t="shared" si="45"/>
        <v>26576000</v>
      </c>
      <c r="I74" s="122">
        <f t="shared" si="45"/>
        <v>29063413</v>
      </c>
      <c r="J74" s="121">
        <f t="shared" si="45"/>
        <v>26345000</v>
      </c>
      <c r="K74" s="122">
        <f t="shared" si="45"/>
        <v>32178448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52921000</v>
      </c>
      <c r="Q74" s="122">
        <f>$I74      +$K74      +$M74      +$O74</f>
        <v>61241861</v>
      </c>
      <c r="R74" s="67">
        <f>IF(($H74      =0),0,((($J74      -$H74      )/$H74      )*100))</f>
        <v>-0.86920529801324498</v>
      </c>
      <c r="S74" s="68">
        <f>IF(($I74      =0),0,((($K74      -$I74      )/$I74      )*100))</f>
        <v>10.718063291465459</v>
      </c>
      <c r="T74" s="67">
        <f>IF(($E71      =0),0,(($P71      /$E71      )*100))</f>
        <v>83.214353103968804</v>
      </c>
      <c r="U74" s="71">
        <f>IF($E71   =0,0,($Q71   /$E71 )*100)</f>
        <v>96.298290773004595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134460000</v>
      </c>
      <c r="C75" s="120">
        <f>SUM(C9:C16,C19:C25,C28:C31,C34,C37:C41,C44:C54,C57:C60,C63:C67,C71:C72)</f>
        <v>0</v>
      </c>
      <c r="D75" s="120"/>
      <c r="E75" s="120">
        <f>$B75      +$C75      +$D75</f>
        <v>134460000</v>
      </c>
      <c r="F75" s="121">
        <f t="shared" ref="F75:O75" si="46">SUM(F9:F16,F19:F25,F28:F31,F34,F37:F41,F44:F54,F57:F60,F63:F67,F71:F72)</f>
        <v>128466000</v>
      </c>
      <c r="G75" s="122">
        <f t="shared" si="46"/>
        <v>61071000</v>
      </c>
      <c r="H75" s="121">
        <f t="shared" si="46"/>
        <v>27512000</v>
      </c>
      <c r="I75" s="122">
        <f t="shared" si="46"/>
        <v>30109811</v>
      </c>
      <c r="J75" s="121">
        <f t="shared" si="46"/>
        <v>27282000</v>
      </c>
      <c r="K75" s="122">
        <f t="shared" si="46"/>
        <v>33191066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54794000</v>
      </c>
      <c r="Q75" s="122">
        <f>$I75      +$K75      +$M75      +$O75</f>
        <v>63300877</v>
      </c>
      <c r="R75" s="67">
        <f>IF(($H75      =0),0,((($J75      -$H75      )/$H75      )*100))</f>
        <v>-0.83599883687118337</v>
      </c>
      <c r="S75" s="68">
        <f>IF(($I75      =0),0,((($K75      -$I75      )/$I75      )*100))</f>
        <v>10.233392032915784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80.063707297115641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92.49375639264737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ks1OJeUp8elSQ5D2ffqwUPkW1TkOro39+957cZjLRmnlk0P1YhkAyJB5Fw0WABCG0jZtaB+dq64EU2WUhFKd8w==" saltValue="prCiv0NjJalGdrdNhpbV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1718000</v>
      </c>
      <c r="I10" s="110">
        <v>1718615</v>
      </c>
      <c r="J10" s="109"/>
      <c r="K10" s="110">
        <v>92572</v>
      </c>
      <c r="L10" s="109"/>
      <c r="M10" s="110"/>
      <c r="N10" s="109"/>
      <c r="O10" s="110"/>
      <c r="P10" s="109">
        <f t="shared" ref="P10:P17" si="1">$H10      +$J10      +$L10      +$N10</f>
        <v>1718000</v>
      </c>
      <c r="Q10" s="110">
        <f t="shared" ref="Q10:Q17" si="2">$I10      +$K10      +$M10      +$O10</f>
        <v>1811187</v>
      </c>
      <c r="R10" s="54">
        <f t="shared" ref="R10:R17" si="3">IF(($H10      =0),0,((($J10      -$H10      )/$H10      )*100))</f>
        <v>-100</v>
      </c>
      <c r="S10" s="55">
        <f t="shared" ref="S10:S17" si="4">IF(($I10      =0),0,((($K10      -$I10      )/$I10      )*100))</f>
        <v>-94.613569647652326</v>
      </c>
      <c r="T10" s="54">
        <f t="shared" ref="T10:T16" si="5">IF(($E10      =0),0,(($P10      /$E10      )*100))</f>
        <v>57.266666666666666</v>
      </c>
      <c r="U10" s="56">
        <f t="shared" ref="U10:U16" si="6">IF(($E10      =0),0,(($Q10      /$E10      )*100))</f>
        <v>60.372899999999994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1718000</v>
      </c>
      <c r="I17" s="113">
        <f t="shared" si="7"/>
        <v>1718615</v>
      </c>
      <c r="J17" s="112">
        <f t="shared" si="7"/>
        <v>0</v>
      </c>
      <c r="K17" s="113">
        <f t="shared" si="7"/>
        <v>92572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1718000</v>
      </c>
      <c r="Q17" s="113">
        <f t="shared" si="2"/>
        <v>1811187</v>
      </c>
      <c r="R17" s="58">
        <f t="shared" si="3"/>
        <v>-100</v>
      </c>
      <c r="S17" s="59">
        <f t="shared" si="4"/>
        <v>-94.613569647652326</v>
      </c>
      <c r="T17" s="58">
        <f>IF((SUM($E9:$E14))=0,0,(P17/(SUM($E9:$E14))*100))</f>
        <v>57.266666666666666</v>
      </c>
      <c r="U17" s="60">
        <f>IF((SUM($E9:$E14))=0,0,(Q17/(SUM($E9:$E14))*100))</f>
        <v>60.372899999999994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1355000</v>
      </c>
      <c r="C34" s="108"/>
      <c r="D34" s="108"/>
      <c r="E34" s="108">
        <f>$B34      +$C34      +$D34</f>
        <v>1355000</v>
      </c>
      <c r="F34" s="109">
        <v>1355000</v>
      </c>
      <c r="G34" s="110">
        <v>950000</v>
      </c>
      <c r="H34" s="109">
        <v>302000</v>
      </c>
      <c r="I34" s="110">
        <v>-34388</v>
      </c>
      <c r="J34" s="109">
        <v>298000</v>
      </c>
      <c r="K34" s="110">
        <v>-411362</v>
      </c>
      <c r="L34" s="109"/>
      <c r="M34" s="110"/>
      <c r="N34" s="109"/>
      <c r="O34" s="110"/>
      <c r="P34" s="109">
        <f>$H34      +$J34      +$L34      +$N34</f>
        <v>600000</v>
      </c>
      <c r="Q34" s="110">
        <f>$I34      +$K34      +$M34      +$O34</f>
        <v>-445750</v>
      </c>
      <c r="R34" s="54">
        <f>IF(($H34      =0),0,((($J34      -$H34      )/$H34      )*100))</f>
        <v>-1.3245033112582782</v>
      </c>
      <c r="S34" s="55">
        <f>IF(($I34      =0),0,((($K34      -$I34      )/$I34      )*100))</f>
        <v>1096.2370594393394</v>
      </c>
      <c r="T34" s="54">
        <f>IF(($E34      =0),0,(($P34      /$E34      )*100))</f>
        <v>44.280442804428041</v>
      </c>
      <c r="U34" s="56">
        <f>IF(($E34      =0),0,(($Q34      /$E34      )*100))</f>
        <v>-32.896678966789665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1355000</v>
      </c>
      <c r="C35" s="111">
        <f>C34</f>
        <v>0</v>
      </c>
      <c r="D35" s="111"/>
      <c r="E35" s="111">
        <f>$B35      +$C35      +$D35</f>
        <v>1355000</v>
      </c>
      <c r="F35" s="112">
        <f t="shared" ref="F35:O35" si="17">F34</f>
        <v>1355000</v>
      </c>
      <c r="G35" s="113">
        <f t="shared" si="17"/>
        <v>950000</v>
      </c>
      <c r="H35" s="112">
        <f t="shared" si="17"/>
        <v>302000</v>
      </c>
      <c r="I35" s="113">
        <f t="shared" si="17"/>
        <v>-34388</v>
      </c>
      <c r="J35" s="112">
        <f t="shared" si="17"/>
        <v>298000</v>
      </c>
      <c r="K35" s="113">
        <f t="shared" si="17"/>
        <v>-411362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600000</v>
      </c>
      <c r="Q35" s="113">
        <f>$I35      +$K35      +$M35      +$O35</f>
        <v>-445750</v>
      </c>
      <c r="R35" s="58">
        <f>IF(($H35      =0),0,((($J35      -$H35      )/$H35      )*100))</f>
        <v>-1.3245033112582782</v>
      </c>
      <c r="S35" s="59">
        <f>IF(($I35      =0),0,((($K35      -$I35      )/$I35      )*100))</f>
        <v>1096.2370594393394</v>
      </c>
      <c r="T35" s="58">
        <f>IF($E35   =0,0,($P35   /$E35   )*100)</f>
        <v>44.280442804428041</v>
      </c>
      <c r="U35" s="60">
        <f>IF($E35   =0,0,($Q35   /$E35   )*100)</f>
        <v>-32.896678966789665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13521000</v>
      </c>
      <c r="C38" s="108"/>
      <c r="D38" s="108"/>
      <c r="E38" s="108">
        <f t="shared" si="18"/>
        <v>13521000</v>
      </c>
      <c r="F38" s="109">
        <v>12294000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2000000</v>
      </c>
      <c r="H40" s="109"/>
      <c r="I40" s="110"/>
      <c r="J40" s="109">
        <v>1479000</v>
      </c>
      <c r="K40" s="110">
        <v>1479320</v>
      </c>
      <c r="L40" s="109"/>
      <c r="M40" s="110"/>
      <c r="N40" s="109"/>
      <c r="O40" s="110"/>
      <c r="P40" s="109">
        <f t="shared" si="19"/>
        <v>1479000</v>
      </c>
      <c r="Q40" s="110">
        <f t="shared" si="20"/>
        <v>1479320</v>
      </c>
      <c r="R40" s="54">
        <f t="shared" si="21"/>
        <v>0</v>
      </c>
      <c r="S40" s="55">
        <f t="shared" si="22"/>
        <v>0</v>
      </c>
      <c r="T40" s="54">
        <f t="shared" si="23"/>
        <v>36.975000000000001</v>
      </c>
      <c r="U40" s="56">
        <f t="shared" si="24"/>
        <v>36.982999999999997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17521000</v>
      </c>
      <c r="C42" s="111">
        <f>SUM(C37:C41)</f>
        <v>0</v>
      </c>
      <c r="D42" s="111"/>
      <c r="E42" s="111">
        <f t="shared" si="18"/>
        <v>17521000</v>
      </c>
      <c r="F42" s="112">
        <f t="shared" ref="F42:O42" si="25">SUM(F37:F41)</f>
        <v>16294000</v>
      </c>
      <c r="G42" s="113">
        <f t="shared" si="25"/>
        <v>2000000</v>
      </c>
      <c r="H42" s="112">
        <f t="shared" si="25"/>
        <v>0</v>
      </c>
      <c r="I42" s="113">
        <f t="shared" si="25"/>
        <v>0</v>
      </c>
      <c r="J42" s="112">
        <f t="shared" si="25"/>
        <v>1479000</v>
      </c>
      <c r="K42" s="113">
        <f t="shared" si="25"/>
        <v>1479320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1479000</v>
      </c>
      <c r="Q42" s="113">
        <f t="shared" si="20"/>
        <v>1479320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36.975000000000001</v>
      </c>
      <c r="U42" s="60">
        <f>IF((+$E37+$E40) =0,0,(Q42   /(+$E37+$E40) )*100)</f>
        <v>36.982999999999997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21876000</v>
      </c>
      <c r="C69" s="120">
        <f>SUM(C9:C16,C19:C25,C28:C31,C34,C37:C41,C44:C54,C57:C60,C63:C67)</f>
        <v>0</v>
      </c>
      <c r="D69" s="120"/>
      <c r="E69" s="120">
        <f t="shared" si="35"/>
        <v>21876000</v>
      </c>
      <c r="F69" s="121">
        <f t="shared" ref="F69:O69" si="43">SUM(F9:F16,F19:F25,F28:F31,F34,F37:F41,F44:F54,F57:F60,F63:F67)</f>
        <v>20649000</v>
      </c>
      <c r="G69" s="122">
        <f t="shared" si="43"/>
        <v>5950000</v>
      </c>
      <c r="H69" s="121">
        <f t="shared" si="43"/>
        <v>2020000</v>
      </c>
      <c r="I69" s="122">
        <f t="shared" si="43"/>
        <v>1684227</v>
      </c>
      <c r="J69" s="121">
        <f t="shared" si="43"/>
        <v>1777000</v>
      </c>
      <c r="K69" s="122">
        <f t="shared" si="43"/>
        <v>1160530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3797000</v>
      </c>
      <c r="Q69" s="122">
        <f t="shared" si="37"/>
        <v>2844757</v>
      </c>
      <c r="R69" s="67">
        <f t="shared" si="38"/>
        <v>-12.029702970297029</v>
      </c>
      <c r="S69" s="68">
        <f t="shared" si="39"/>
        <v>-31.094205234805045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45.445840813883905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34.048557749850389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17346000</v>
      </c>
      <c r="C71" s="108"/>
      <c r="D71" s="108"/>
      <c r="E71" s="108">
        <f>$B71      +$C71      +$D71</f>
        <v>17346000</v>
      </c>
      <c r="F71" s="109">
        <v>17346000</v>
      </c>
      <c r="G71" s="110">
        <v>13990000</v>
      </c>
      <c r="H71" s="109">
        <v>4870000</v>
      </c>
      <c r="I71" s="110">
        <v>4700616</v>
      </c>
      <c r="J71" s="109">
        <v>9120000</v>
      </c>
      <c r="K71" s="110">
        <v>9634711</v>
      </c>
      <c r="L71" s="109"/>
      <c r="M71" s="110"/>
      <c r="N71" s="109"/>
      <c r="O71" s="110"/>
      <c r="P71" s="109">
        <f>$H71      +$J71      +$L71      +$N71</f>
        <v>13990000</v>
      </c>
      <c r="Q71" s="110">
        <f>$I71      +$K71      +$M71      +$O71</f>
        <v>14335327</v>
      </c>
      <c r="R71" s="54">
        <f>IF(($H71      =0),0,((($J71      -$H71      )/$H71      )*100))</f>
        <v>87.26899383983573</v>
      </c>
      <c r="S71" s="55">
        <f>IF(($I71      =0),0,((($K71      -$I71      )/$I71      )*100))</f>
        <v>104.96698730549359</v>
      </c>
      <c r="T71" s="54">
        <f>IF(($E71      =0),0,(($P71      /$E71      )*100))</f>
        <v>80.652600023060074</v>
      </c>
      <c r="U71" s="56">
        <f>IF(($E71      =0),0,(($Q71      /$E71      )*100))</f>
        <v>82.64341634959068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17346000</v>
      </c>
      <c r="C73" s="117">
        <f>SUM(C71:C72)</f>
        <v>0</v>
      </c>
      <c r="D73" s="117"/>
      <c r="E73" s="117">
        <f>$B73      +$C73      +$D73</f>
        <v>17346000</v>
      </c>
      <c r="F73" s="118">
        <f t="shared" ref="F73:O73" si="44">SUM(F71:F72)</f>
        <v>17346000</v>
      </c>
      <c r="G73" s="119">
        <f t="shared" si="44"/>
        <v>13990000</v>
      </c>
      <c r="H73" s="118">
        <f t="shared" si="44"/>
        <v>4870000</v>
      </c>
      <c r="I73" s="119">
        <f t="shared" si="44"/>
        <v>4700616</v>
      </c>
      <c r="J73" s="118">
        <f t="shared" si="44"/>
        <v>9120000</v>
      </c>
      <c r="K73" s="119">
        <f t="shared" si="44"/>
        <v>9634711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13990000</v>
      </c>
      <c r="Q73" s="119">
        <f>$I73      +$K73      +$M73      +$O73</f>
        <v>14335327</v>
      </c>
      <c r="R73" s="63">
        <f>IF(($H73      =0),0,((($J73      -$H73      )/$H73      )*100))</f>
        <v>87.26899383983573</v>
      </c>
      <c r="S73" s="64">
        <f>IF(($I73      =0),0,((($K73      -$I73      )/$I73      )*100))</f>
        <v>104.96698730549359</v>
      </c>
      <c r="T73" s="63">
        <f>IF(($E71      =0),0,(($P71      /$E71      )*100))</f>
        <v>80.652600023060074</v>
      </c>
      <c r="U73" s="65">
        <f>IF($E71   =0,0,($Q71   /$E71 )*100)</f>
        <v>82.64341634959068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17346000</v>
      </c>
      <c r="C74" s="120">
        <f>SUM(C71:C72)</f>
        <v>0</v>
      </c>
      <c r="D74" s="120"/>
      <c r="E74" s="120">
        <f>$B74      +$C74      +$D74</f>
        <v>17346000</v>
      </c>
      <c r="F74" s="121">
        <f t="shared" ref="F74:O74" si="45">SUM(F71:F72)</f>
        <v>17346000</v>
      </c>
      <c r="G74" s="122">
        <f t="shared" si="45"/>
        <v>13990000</v>
      </c>
      <c r="H74" s="121">
        <f t="shared" si="45"/>
        <v>4870000</v>
      </c>
      <c r="I74" s="122">
        <f t="shared" si="45"/>
        <v>4700616</v>
      </c>
      <c r="J74" s="121">
        <f t="shared" si="45"/>
        <v>9120000</v>
      </c>
      <c r="K74" s="122">
        <f t="shared" si="45"/>
        <v>9634711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13990000</v>
      </c>
      <c r="Q74" s="122">
        <f>$I74      +$K74      +$M74      +$O74</f>
        <v>14335327</v>
      </c>
      <c r="R74" s="67">
        <f>IF(($H74      =0),0,((($J74      -$H74      )/$H74      )*100))</f>
        <v>87.26899383983573</v>
      </c>
      <c r="S74" s="68">
        <f>IF(($I74      =0),0,((($K74      -$I74      )/$I74      )*100))</f>
        <v>104.96698730549359</v>
      </c>
      <c r="T74" s="67">
        <f>IF(($E71      =0),0,(($P71      /$E71      )*100))</f>
        <v>80.652600023060074</v>
      </c>
      <c r="U74" s="71">
        <f>IF($E71   =0,0,($Q71   /$E71 )*100)</f>
        <v>82.64341634959068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39222000</v>
      </c>
      <c r="C75" s="120">
        <f>SUM(C9:C16,C19:C25,C28:C31,C34,C37:C41,C44:C54,C57:C60,C63:C67,C71:C72)</f>
        <v>0</v>
      </c>
      <c r="D75" s="120"/>
      <c r="E75" s="120">
        <f>$B75      +$C75      +$D75</f>
        <v>39222000</v>
      </c>
      <c r="F75" s="121">
        <f t="shared" ref="F75:O75" si="46">SUM(F9:F16,F19:F25,F28:F31,F34,F37:F41,F44:F54,F57:F60,F63:F67,F71:F72)</f>
        <v>37995000</v>
      </c>
      <c r="G75" s="122">
        <f t="shared" si="46"/>
        <v>19940000</v>
      </c>
      <c r="H75" s="121">
        <f t="shared" si="46"/>
        <v>6890000</v>
      </c>
      <c r="I75" s="122">
        <f t="shared" si="46"/>
        <v>6384843</v>
      </c>
      <c r="J75" s="121">
        <f t="shared" si="46"/>
        <v>10897000</v>
      </c>
      <c r="K75" s="122">
        <f t="shared" si="46"/>
        <v>10795241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17787000</v>
      </c>
      <c r="Q75" s="122">
        <f>$I75      +$K75      +$M75      +$O75</f>
        <v>17180084</v>
      </c>
      <c r="R75" s="67">
        <f>IF(($H75      =0),0,((($J75      -$H75      )/$H75      )*100))</f>
        <v>58.156748911465897</v>
      </c>
      <c r="S75" s="68">
        <f>IF(($I75      =0),0,((($K75      -$I75      )/$I75      )*100))</f>
        <v>69.076060288404889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69.207423835648413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66.845974864791259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Hx08Do7JH7F77ayRWDdk2X6tRnVS4FjC/hEb1NhtzpsvudS+MTV09wyp2eQgGZvr1xI1lssy00a0B6psd0Cb8A==" saltValue="7Nr8DPekiHsOut5nK1wdQ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>
        <v>1590000</v>
      </c>
      <c r="K10" s="110">
        <v>1641326</v>
      </c>
      <c r="L10" s="109"/>
      <c r="M10" s="110"/>
      <c r="N10" s="109"/>
      <c r="O10" s="110"/>
      <c r="P10" s="109">
        <f t="shared" ref="P10:P17" si="1">$H10      +$J10      +$L10      +$N10</f>
        <v>1590000</v>
      </c>
      <c r="Q10" s="110">
        <f t="shared" ref="Q10:Q17" si="2">$I10      +$K10      +$M10      +$O10</f>
        <v>1641326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53</v>
      </c>
      <c r="U10" s="56">
        <f t="shared" ref="U10:U16" si="6">IF(($E10      =0),0,(($Q10      /$E10      )*100))</f>
        <v>54.710866666666668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1590000</v>
      </c>
      <c r="K17" s="113">
        <f t="shared" si="7"/>
        <v>1641326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1590000</v>
      </c>
      <c r="Q17" s="113">
        <f t="shared" si="2"/>
        <v>1641326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53</v>
      </c>
      <c r="U17" s="60">
        <f>IF((SUM($E9:$E14))=0,0,(Q17/(SUM($E9:$E14))*100))</f>
        <v>54.710866666666668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2241000</v>
      </c>
      <c r="C34" s="108"/>
      <c r="D34" s="108"/>
      <c r="E34" s="108">
        <f>$B34      +$C34      +$D34</f>
        <v>2241000</v>
      </c>
      <c r="F34" s="109">
        <v>2241000</v>
      </c>
      <c r="G34" s="110">
        <v>560000</v>
      </c>
      <c r="H34" s="109"/>
      <c r="I34" s="110">
        <v>-560000</v>
      </c>
      <c r="J34" s="109"/>
      <c r="K34" s="110"/>
      <c r="L34" s="109"/>
      <c r="M34" s="110"/>
      <c r="N34" s="109"/>
      <c r="O34" s="110"/>
      <c r="P34" s="109">
        <f>$H34      +$J34      +$L34      +$N34</f>
        <v>0</v>
      </c>
      <c r="Q34" s="110">
        <f>$I34      +$K34      +$M34      +$O34</f>
        <v>-560000</v>
      </c>
      <c r="R34" s="54">
        <f>IF(($H34      =0),0,((($J34      -$H34      )/$H34      )*100))</f>
        <v>0</v>
      </c>
      <c r="S34" s="55">
        <f>IF(($I34      =0),0,((($K34      -$I34      )/$I34      )*100))</f>
        <v>-100</v>
      </c>
      <c r="T34" s="54">
        <f>IF(($E34      =0),0,(($P34      /$E34      )*100))</f>
        <v>0</v>
      </c>
      <c r="U34" s="56">
        <f>IF(($E34      =0),0,(($Q34      /$E34      )*100))</f>
        <v>-24.9888442659527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2241000</v>
      </c>
      <c r="C35" s="111">
        <f>C34</f>
        <v>0</v>
      </c>
      <c r="D35" s="111"/>
      <c r="E35" s="111">
        <f>$B35      +$C35      +$D35</f>
        <v>2241000</v>
      </c>
      <c r="F35" s="112">
        <f t="shared" ref="F35:O35" si="17">F34</f>
        <v>2241000</v>
      </c>
      <c r="G35" s="113">
        <f t="shared" si="17"/>
        <v>560000</v>
      </c>
      <c r="H35" s="112">
        <f t="shared" si="17"/>
        <v>0</v>
      </c>
      <c r="I35" s="113">
        <f t="shared" si="17"/>
        <v>-560000</v>
      </c>
      <c r="J35" s="112">
        <f t="shared" si="17"/>
        <v>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0</v>
      </c>
      <c r="Q35" s="113">
        <f>$I35      +$K35      +$M35      +$O35</f>
        <v>-560000</v>
      </c>
      <c r="R35" s="58">
        <f>IF(($H35      =0),0,((($J35      -$H35      )/$H35      )*100))</f>
        <v>0</v>
      </c>
      <c r="S35" s="59">
        <f>IF(($I35      =0),0,((($K35      -$I35      )/$I35      )*100))</f>
        <v>-100</v>
      </c>
      <c r="T35" s="58">
        <f>IF($E35   =0,0,($P35   /$E35   )*100)</f>
        <v>0</v>
      </c>
      <c r="U35" s="60">
        <f>IF($E35   =0,0,($Q35   /$E35   )*100)</f>
        <v>-24.9888442659527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12755000</v>
      </c>
      <c r="C38" s="108"/>
      <c r="D38" s="108"/>
      <c r="E38" s="108">
        <f t="shared" si="18"/>
        <v>12755000</v>
      </c>
      <c r="F38" s="109">
        <v>11597000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3000000</v>
      </c>
      <c r="C40" s="108"/>
      <c r="D40" s="108"/>
      <c r="E40" s="108">
        <f t="shared" si="18"/>
        <v>3000000</v>
      </c>
      <c r="F40" s="109">
        <v>3000000</v>
      </c>
      <c r="G40" s="110">
        <v>2000000</v>
      </c>
      <c r="H40" s="109"/>
      <c r="I40" s="110"/>
      <c r="J40" s="109">
        <v>2000000</v>
      </c>
      <c r="K40" s="110"/>
      <c r="L40" s="109"/>
      <c r="M40" s="110"/>
      <c r="N40" s="109"/>
      <c r="O40" s="110"/>
      <c r="P40" s="109">
        <f t="shared" si="19"/>
        <v>2000000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66.666666666666657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15755000</v>
      </c>
      <c r="C42" s="111">
        <f>SUM(C37:C41)</f>
        <v>0</v>
      </c>
      <c r="D42" s="111"/>
      <c r="E42" s="111">
        <f t="shared" si="18"/>
        <v>15755000</v>
      </c>
      <c r="F42" s="112">
        <f t="shared" ref="F42:O42" si="25">SUM(F37:F41)</f>
        <v>14597000</v>
      </c>
      <c r="G42" s="113">
        <f t="shared" si="25"/>
        <v>2000000</v>
      </c>
      <c r="H42" s="112">
        <f t="shared" si="25"/>
        <v>0</v>
      </c>
      <c r="I42" s="113">
        <f t="shared" si="25"/>
        <v>0</v>
      </c>
      <c r="J42" s="112">
        <f t="shared" si="25"/>
        <v>2000000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2000000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66.666666666666657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20996000</v>
      </c>
      <c r="C69" s="120">
        <f>SUM(C9:C16,C19:C25,C28:C31,C34,C37:C41,C44:C54,C57:C60,C63:C67)</f>
        <v>0</v>
      </c>
      <c r="D69" s="120"/>
      <c r="E69" s="120">
        <f t="shared" si="35"/>
        <v>20996000</v>
      </c>
      <c r="F69" s="121">
        <f t="shared" ref="F69:O69" si="43">SUM(F9:F16,F19:F25,F28:F31,F34,F37:F41,F44:F54,F57:F60,F63:F67)</f>
        <v>19838000</v>
      </c>
      <c r="G69" s="122">
        <f t="shared" si="43"/>
        <v>5560000</v>
      </c>
      <c r="H69" s="121">
        <f t="shared" si="43"/>
        <v>0</v>
      </c>
      <c r="I69" s="122">
        <f t="shared" si="43"/>
        <v>-560000</v>
      </c>
      <c r="J69" s="121">
        <f t="shared" si="43"/>
        <v>3590000</v>
      </c>
      <c r="K69" s="122">
        <f t="shared" si="43"/>
        <v>1641326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3590000</v>
      </c>
      <c r="Q69" s="122">
        <f t="shared" si="37"/>
        <v>1081326</v>
      </c>
      <c r="R69" s="67">
        <f t="shared" si="38"/>
        <v>0</v>
      </c>
      <c r="S69" s="68">
        <f t="shared" si="39"/>
        <v>-393.09392857142853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43.562674432714473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13.121295959228249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36531000</v>
      </c>
      <c r="C71" s="108"/>
      <c r="D71" s="108"/>
      <c r="E71" s="108">
        <f>$B71      +$C71      +$D71</f>
        <v>36531000</v>
      </c>
      <c r="F71" s="109">
        <v>36531000</v>
      </c>
      <c r="G71" s="110">
        <v>20102000</v>
      </c>
      <c r="H71" s="109">
        <v>3493000</v>
      </c>
      <c r="I71" s="110"/>
      <c r="J71" s="109">
        <v>16609000</v>
      </c>
      <c r="K71" s="110">
        <v>3015000</v>
      </c>
      <c r="L71" s="109"/>
      <c r="M71" s="110"/>
      <c r="N71" s="109"/>
      <c r="O71" s="110"/>
      <c r="P71" s="109">
        <f>$H71      +$J71      +$L71      +$N71</f>
        <v>20102000</v>
      </c>
      <c r="Q71" s="110">
        <f>$I71      +$K71      +$M71      +$O71</f>
        <v>3015000</v>
      </c>
      <c r="R71" s="54">
        <f>IF(($H71      =0),0,((($J71      -$H71      )/$H71      )*100))</f>
        <v>375.4938448325222</v>
      </c>
      <c r="S71" s="55">
        <f>IF(($I71      =0),0,((($K71      -$I71      )/$I71      )*100))</f>
        <v>0</v>
      </c>
      <c r="T71" s="54">
        <f>IF(($E71      =0),0,(($P71      /$E71      )*100))</f>
        <v>55.027237141058279</v>
      </c>
      <c r="U71" s="56">
        <f>IF(($E71      =0),0,(($Q71      /$E71      )*100))</f>
        <v>8.2532643508253258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36531000</v>
      </c>
      <c r="C73" s="117">
        <f>SUM(C71:C72)</f>
        <v>0</v>
      </c>
      <c r="D73" s="117"/>
      <c r="E73" s="117">
        <f>$B73      +$C73      +$D73</f>
        <v>36531000</v>
      </c>
      <c r="F73" s="118">
        <f t="shared" ref="F73:O73" si="44">SUM(F71:F72)</f>
        <v>36531000</v>
      </c>
      <c r="G73" s="119">
        <f t="shared" si="44"/>
        <v>20102000</v>
      </c>
      <c r="H73" s="118">
        <f t="shared" si="44"/>
        <v>3493000</v>
      </c>
      <c r="I73" s="119">
        <f t="shared" si="44"/>
        <v>0</v>
      </c>
      <c r="J73" s="118">
        <f t="shared" si="44"/>
        <v>16609000</v>
      </c>
      <c r="K73" s="119">
        <f t="shared" si="44"/>
        <v>3015000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20102000</v>
      </c>
      <c r="Q73" s="119">
        <f>$I73      +$K73      +$M73      +$O73</f>
        <v>3015000</v>
      </c>
      <c r="R73" s="63">
        <f>IF(($H73      =0),0,((($J73      -$H73      )/$H73      )*100))</f>
        <v>375.4938448325222</v>
      </c>
      <c r="S73" s="64">
        <f>IF(($I73      =0),0,((($K73      -$I73      )/$I73      )*100))</f>
        <v>0</v>
      </c>
      <c r="T73" s="63">
        <f>IF(($E71      =0),0,(($P71      /$E71      )*100))</f>
        <v>55.027237141058279</v>
      </c>
      <c r="U73" s="65">
        <f>IF($E71   =0,0,($Q71   /$E71 )*100)</f>
        <v>8.2532643508253258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36531000</v>
      </c>
      <c r="C74" s="120">
        <f>SUM(C71:C72)</f>
        <v>0</v>
      </c>
      <c r="D74" s="120"/>
      <c r="E74" s="120">
        <f>$B74      +$C74      +$D74</f>
        <v>36531000</v>
      </c>
      <c r="F74" s="121">
        <f t="shared" ref="F74:O74" si="45">SUM(F71:F72)</f>
        <v>36531000</v>
      </c>
      <c r="G74" s="122">
        <f t="shared" si="45"/>
        <v>20102000</v>
      </c>
      <c r="H74" s="121">
        <f t="shared" si="45"/>
        <v>3493000</v>
      </c>
      <c r="I74" s="122">
        <f t="shared" si="45"/>
        <v>0</v>
      </c>
      <c r="J74" s="121">
        <f t="shared" si="45"/>
        <v>16609000</v>
      </c>
      <c r="K74" s="122">
        <f t="shared" si="45"/>
        <v>3015000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20102000</v>
      </c>
      <c r="Q74" s="122">
        <f>$I74      +$K74      +$M74      +$O74</f>
        <v>3015000</v>
      </c>
      <c r="R74" s="67">
        <f>IF(($H74      =0),0,((($J74      -$H74      )/$H74      )*100))</f>
        <v>375.4938448325222</v>
      </c>
      <c r="S74" s="68">
        <f>IF(($I74      =0),0,((($K74      -$I74      )/$I74      )*100))</f>
        <v>0</v>
      </c>
      <c r="T74" s="67">
        <f>IF(($E71      =0),0,(($P71      /$E71      )*100))</f>
        <v>55.027237141058279</v>
      </c>
      <c r="U74" s="71">
        <f>IF($E71   =0,0,($Q71   /$E71 )*100)</f>
        <v>8.2532643508253258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57527000</v>
      </c>
      <c r="C75" s="120">
        <f>SUM(C9:C16,C19:C25,C28:C31,C34,C37:C41,C44:C54,C57:C60,C63:C67,C71:C72)</f>
        <v>0</v>
      </c>
      <c r="D75" s="120"/>
      <c r="E75" s="120">
        <f>$B75      +$C75      +$D75</f>
        <v>57527000</v>
      </c>
      <c r="F75" s="121">
        <f t="shared" ref="F75:O75" si="46">SUM(F9:F16,F19:F25,F28:F31,F34,F37:F41,F44:F54,F57:F60,F63:F67,F71:F72)</f>
        <v>56369000</v>
      </c>
      <c r="G75" s="122">
        <f t="shared" si="46"/>
        <v>25662000</v>
      </c>
      <c r="H75" s="121">
        <f t="shared" si="46"/>
        <v>3493000</v>
      </c>
      <c r="I75" s="122">
        <f t="shared" si="46"/>
        <v>-560000</v>
      </c>
      <c r="J75" s="121">
        <f t="shared" si="46"/>
        <v>20199000</v>
      </c>
      <c r="K75" s="122">
        <f t="shared" si="46"/>
        <v>4656326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23692000</v>
      </c>
      <c r="Q75" s="122">
        <f>$I75      +$K75      +$M75      +$O75</f>
        <v>4096326</v>
      </c>
      <c r="R75" s="67">
        <f>IF(($H75      =0),0,((($J75      -$H75      )/$H75      )*100))</f>
        <v>478.27082736902378</v>
      </c>
      <c r="S75" s="68">
        <f>IF(($I75      =0),0,((($K75      -$I75      )/$I75      )*100))</f>
        <v>-931.48678571428582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52.917001697489511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9.149303135888502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N/ZIkzEbvw8T5JxOWhsohFVHcZEndfTmK8gxM+iEUz54hCv5M9eBCzcoLz+jPeWDguFyiHGAAn8oZ4w4uoiGA==" saltValue="hcpGPONZDayZiWzh6Hhu+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3600000</v>
      </c>
      <c r="C10" s="108"/>
      <c r="D10" s="108"/>
      <c r="E10" s="108">
        <f t="shared" ref="E10:E17" si="0">$B10      +$C10      +$D10</f>
        <v>3600000</v>
      </c>
      <c r="F10" s="109">
        <v>3600000</v>
      </c>
      <c r="G10" s="110">
        <v>3600000</v>
      </c>
      <c r="H10" s="109">
        <v>125000</v>
      </c>
      <c r="I10" s="110"/>
      <c r="J10" s="109">
        <v>549000</v>
      </c>
      <c r="K10" s="110"/>
      <c r="L10" s="109"/>
      <c r="M10" s="110"/>
      <c r="N10" s="109"/>
      <c r="O10" s="110"/>
      <c r="P10" s="109">
        <f t="shared" ref="P10:P17" si="1">$H10      +$J10      +$L10      +$N10</f>
        <v>674000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339.2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18.722222222222225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3600000</v>
      </c>
      <c r="C17" s="111">
        <f>SUM(C9:C16)</f>
        <v>0</v>
      </c>
      <c r="D17" s="111"/>
      <c r="E17" s="111">
        <f t="shared" si="0"/>
        <v>3600000</v>
      </c>
      <c r="F17" s="112">
        <f t="shared" ref="F17:O17" si="7">SUM(F9:F16)</f>
        <v>3600000</v>
      </c>
      <c r="G17" s="113">
        <f t="shared" si="7"/>
        <v>3600000</v>
      </c>
      <c r="H17" s="112">
        <f t="shared" si="7"/>
        <v>125000</v>
      </c>
      <c r="I17" s="113">
        <f t="shared" si="7"/>
        <v>0</v>
      </c>
      <c r="J17" s="112">
        <f t="shared" si="7"/>
        <v>549000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674000</v>
      </c>
      <c r="Q17" s="113">
        <f t="shared" si="2"/>
        <v>0</v>
      </c>
      <c r="R17" s="58">
        <f t="shared" si="3"/>
        <v>339.2</v>
      </c>
      <c r="S17" s="59">
        <f t="shared" si="4"/>
        <v>0</v>
      </c>
      <c r="T17" s="58">
        <f>IF((SUM($E9:$E14))=0,0,(P17/(SUM($E9:$E14))*100))</f>
        <v>18.722222222222225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2866000</v>
      </c>
      <c r="C31" s="108"/>
      <c r="D31" s="108"/>
      <c r="E31" s="108">
        <f>$B31      +$C31      +$D31</f>
        <v>2866000</v>
      </c>
      <c r="F31" s="109">
        <v>2866000</v>
      </c>
      <c r="G31" s="110">
        <v>2006000</v>
      </c>
      <c r="H31" s="109"/>
      <c r="I31" s="110"/>
      <c r="J31" s="109">
        <v>1917000</v>
      </c>
      <c r="K31" s="110"/>
      <c r="L31" s="109"/>
      <c r="M31" s="110"/>
      <c r="N31" s="109"/>
      <c r="O31" s="110"/>
      <c r="P31" s="109">
        <f>$H31      +$J31      +$L31      +$N31</f>
        <v>1917000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66.887648290300078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2866000</v>
      </c>
      <c r="C32" s="111">
        <f>SUM(C28:C31)</f>
        <v>0</v>
      </c>
      <c r="D32" s="111"/>
      <c r="E32" s="111">
        <f>$B32      +$C32      +$D32</f>
        <v>2866000</v>
      </c>
      <c r="F32" s="112">
        <f t="shared" ref="F32:O32" si="16">SUM(F28:F31)</f>
        <v>2866000</v>
      </c>
      <c r="G32" s="113">
        <f t="shared" si="16"/>
        <v>2006000</v>
      </c>
      <c r="H32" s="112">
        <f t="shared" si="16"/>
        <v>0</v>
      </c>
      <c r="I32" s="113">
        <f t="shared" si="16"/>
        <v>0</v>
      </c>
      <c r="J32" s="112">
        <f t="shared" si="16"/>
        <v>1917000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1917000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66.887648290300078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1674000</v>
      </c>
      <c r="C34" s="108"/>
      <c r="D34" s="108"/>
      <c r="E34" s="108">
        <f>$B34      +$C34      +$D34</f>
        <v>1674000</v>
      </c>
      <c r="F34" s="109">
        <v>1674000</v>
      </c>
      <c r="G34" s="110">
        <v>1173000</v>
      </c>
      <c r="H34" s="109">
        <v>259000</v>
      </c>
      <c r="I34" s="110"/>
      <c r="J34" s="109">
        <v>128000</v>
      </c>
      <c r="K34" s="110"/>
      <c r="L34" s="109"/>
      <c r="M34" s="110"/>
      <c r="N34" s="109"/>
      <c r="O34" s="110"/>
      <c r="P34" s="109">
        <f>$H34      +$J34      +$L34      +$N34</f>
        <v>387000</v>
      </c>
      <c r="Q34" s="110">
        <f>$I34      +$K34      +$M34      +$O34</f>
        <v>0</v>
      </c>
      <c r="R34" s="54">
        <f>IF(($H34      =0),0,((($J34      -$H34      )/$H34      )*100))</f>
        <v>-50.579150579150578</v>
      </c>
      <c r="S34" s="55">
        <f>IF(($I34      =0),0,((($K34      -$I34      )/$I34      )*100))</f>
        <v>0</v>
      </c>
      <c r="T34" s="54">
        <f>IF(($E34      =0),0,(($P34      /$E34      )*100))</f>
        <v>23.118279569892472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1674000</v>
      </c>
      <c r="C35" s="111">
        <f>C34</f>
        <v>0</v>
      </c>
      <c r="D35" s="111"/>
      <c r="E35" s="111">
        <f>$B35      +$C35      +$D35</f>
        <v>1674000</v>
      </c>
      <c r="F35" s="112">
        <f t="shared" ref="F35:O35" si="17">F34</f>
        <v>1674000</v>
      </c>
      <c r="G35" s="113">
        <f t="shared" si="17"/>
        <v>1173000</v>
      </c>
      <c r="H35" s="112">
        <f t="shared" si="17"/>
        <v>259000</v>
      </c>
      <c r="I35" s="113">
        <f t="shared" si="17"/>
        <v>0</v>
      </c>
      <c r="J35" s="112">
        <f t="shared" si="17"/>
        <v>128000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387000</v>
      </c>
      <c r="Q35" s="113">
        <f>$I35      +$K35      +$M35      +$O35</f>
        <v>0</v>
      </c>
      <c r="R35" s="58">
        <f>IF(($H35      =0),0,((($J35      -$H35      )/$H35      )*100))</f>
        <v>-50.579150579150578</v>
      </c>
      <c r="S35" s="59">
        <f>IF(($I35      =0),0,((($K35      -$I35      )/$I35      )*100))</f>
        <v>0</v>
      </c>
      <c r="T35" s="58">
        <f>IF($E35   =0,0,($P35   /$E35   )*100)</f>
        <v>23.118279569892472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>
        <v>457588000</v>
      </c>
      <c r="C45" s="108"/>
      <c r="D45" s="108"/>
      <c r="E45" s="108">
        <f t="shared" si="26"/>
        <v>457588000</v>
      </c>
      <c r="F45" s="109">
        <v>457588000</v>
      </c>
      <c r="G45" s="110">
        <v>350000000</v>
      </c>
      <c r="H45" s="109">
        <v>81369000</v>
      </c>
      <c r="I45" s="110"/>
      <c r="J45" s="109">
        <v>61377000</v>
      </c>
      <c r="K45" s="110"/>
      <c r="L45" s="109"/>
      <c r="M45" s="110"/>
      <c r="N45" s="109"/>
      <c r="O45" s="110"/>
      <c r="P45" s="109">
        <f t="shared" si="27"/>
        <v>142746000</v>
      </c>
      <c r="Q45" s="110">
        <f t="shared" si="28"/>
        <v>0</v>
      </c>
      <c r="R45" s="54">
        <f t="shared" si="29"/>
        <v>-24.569553515466577</v>
      </c>
      <c r="S45" s="55">
        <f t="shared" si="30"/>
        <v>0</v>
      </c>
      <c r="T45" s="54">
        <f t="shared" si="31"/>
        <v>31.19531106584963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123267000</v>
      </c>
      <c r="C53" s="108"/>
      <c r="D53" s="108"/>
      <c r="E53" s="108">
        <f t="shared" si="26"/>
        <v>123267000</v>
      </c>
      <c r="F53" s="109">
        <v>123267000</v>
      </c>
      <c r="G53" s="110">
        <v>100000000</v>
      </c>
      <c r="H53" s="109">
        <v>56842000</v>
      </c>
      <c r="I53" s="110"/>
      <c r="J53" s="109">
        <v>43157000</v>
      </c>
      <c r="K53" s="110"/>
      <c r="L53" s="109"/>
      <c r="M53" s="110"/>
      <c r="N53" s="109"/>
      <c r="O53" s="110"/>
      <c r="P53" s="109">
        <f t="shared" si="27"/>
        <v>99999000</v>
      </c>
      <c r="Q53" s="110">
        <f t="shared" si="28"/>
        <v>0</v>
      </c>
      <c r="R53" s="54">
        <f t="shared" si="29"/>
        <v>-24.075507547236199</v>
      </c>
      <c r="S53" s="55">
        <f t="shared" si="30"/>
        <v>0</v>
      </c>
      <c r="T53" s="54">
        <f t="shared" si="31"/>
        <v>81.123901774197478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580855000</v>
      </c>
      <c r="C55" s="111">
        <f>SUM(C44:C54)</f>
        <v>0</v>
      </c>
      <c r="D55" s="111"/>
      <c r="E55" s="111">
        <f t="shared" si="26"/>
        <v>580855000</v>
      </c>
      <c r="F55" s="112">
        <f t="shared" ref="F55:O55" si="33">SUM(F44:F54)</f>
        <v>580855000</v>
      </c>
      <c r="G55" s="113">
        <f t="shared" si="33"/>
        <v>450000000</v>
      </c>
      <c r="H55" s="112">
        <f t="shared" si="33"/>
        <v>138211000</v>
      </c>
      <c r="I55" s="113">
        <f t="shared" si="33"/>
        <v>0</v>
      </c>
      <c r="J55" s="112">
        <f t="shared" si="33"/>
        <v>104534000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242745000</v>
      </c>
      <c r="Q55" s="113">
        <f t="shared" si="28"/>
        <v>0</v>
      </c>
      <c r="R55" s="58">
        <f t="shared" si="29"/>
        <v>-24.366367365839185</v>
      </c>
      <c r="S55" s="59">
        <f t="shared" si="30"/>
        <v>0</v>
      </c>
      <c r="T55" s="58">
        <f>IF((+$E45+$E47+$E49+$E50+$E53) =0,0,(P55   /(+$E45+$E47+$E49+$E50+$E53) )*100)</f>
        <v>41.790980537311377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588995000</v>
      </c>
      <c r="C69" s="120">
        <f>SUM(C9:C16,C19:C25,C28:C31,C34,C37:C41,C44:C54,C57:C60,C63:C67)</f>
        <v>0</v>
      </c>
      <c r="D69" s="120"/>
      <c r="E69" s="120">
        <f t="shared" si="35"/>
        <v>588995000</v>
      </c>
      <c r="F69" s="121">
        <f t="shared" ref="F69:O69" si="43">SUM(F9:F16,F19:F25,F28:F31,F34,F37:F41,F44:F54,F57:F60,F63:F67)</f>
        <v>588995000</v>
      </c>
      <c r="G69" s="122">
        <f t="shared" si="43"/>
        <v>456779000</v>
      </c>
      <c r="H69" s="121">
        <f t="shared" si="43"/>
        <v>138595000</v>
      </c>
      <c r="I69" s="122">
        <f t="shared" si="43"/>
        <v>0</v>
      </c>
      <c r="J69" s="121">
        <f t="shared" si="43"/>
        <v>107128000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245723000</v>
      </c>
      <c r="Q69" s="122">
        <f t="shared" si="37"/>
        <v>0</v>
      </c>
      <c r="R69" s="67">
        <f t="shared" si="38"/>
        <v>-22.704282261264837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41.719029872919123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165171000</v>
      </c>
      <c r="C71" s="108"/>
      <c r="D71" s="108"/>
      <c r="E71" s="108">
        <f>$B71      +$C71      +$D71</f>
        <v>165171000</v>
      </c>
      <c r="F71" s="109">
        <v>165171000</v>
      </c>
      <c r="G71" s="110">
        <v>143973000</v>
      </c>
      <c r="H71" s="109">
        <v>74057000</v>
      </c>
      <c r="I71" s="110"/>
      <c r="J71" s="109">
        <v>55363000</v>
      </c>
      <c r="K71" s="110"/>
      <c r="L71" s="109"/>
      <c r="M71" s="110"/>
      <c r="N71" s="109"/>
      <c r="O71" s="110"/>
      <c r="P71" s="109">
        <f>$H71      +$J71      +$L71      +$N71</f>
        <v>129420000</v>
      </c>
      <c r="Q71" s="110">
        <f>$I71      +$K71      +$M71      +$O71</f>
        <v>0</v>
      </c>
      <c r="R71" s="54">
        <f>IF(($H71      =0),0,((($J71      -$H71      )/$H71      )*100))</f>
        <v>-25.242718446601941</v>
      </c>
      <c r="S71" s="55">
        <f>IF(($I71      =0),0,((($K71      -$I71      )/$I71      )*100))</f>
        <v>0</v>
      </c>
      <c r="T71" s="54">
        <f>IF(($E71      =0),0,(($P71      /$E71      )*100))</f>
        <v>78.355159198648678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165171000</v>
      </c>
      <c r="C73" s="117">
        <f>SUM(C71:C72)</f>
        <v>0</v>
      </c>
      <c r="D73" s="117"/>
      <c r="E73" s="117">
        <f>$B73      +$C73      +$D73</f>
        <v>165171000</v>
      </c>
      <c r="F73" s="118">
        <f t="shared" ref="F73:O73" si="44">SUM(F71:F72)</f>
        <v>165171000</v>
      </c>
      <c r="G73" s="119">
        <f t="shared" si="44"/>
        <v>143973000</v>
      </c>
      <c r="H73" s="118">
        <f t="shared" si="44"/>
        <v>74057000</v>
      </c>
      <c r="I73" s="119">
        <f t="shared" si="44"/>
        <v>0</v>
      </c>
      <c r="J73" s="118">
        <f t="shared" si="44"/>
        <v>55363000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129420000</v>
      </c>
      <c r="Q73" s="119">
        <f>$I73      +$K73      +$M73      +$O73</f>
        <v>0</v>
      </c>
      <c r="R73" s="63">
        <f>IF(($H73      =0),0,((($J73      -$H73      )/$H73      )*100))</f>
        <v>-25.242718446601941</v>
      </c>
      <c r="S73" s="64">
        <f>IF(($I73      =0),0,((($K73      -$I73      )/$I73      )*100))</f>
        <v>0</v>
      </c>
      <c r="T73" s="63">
        <f>IF(($E71      =0),0,(($P71      /$E71      )*100))</f>
        <v>78.355159198648678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165171000</v>
      </c>
      <c r="C74" s="120">
        <f>SUM(C71:C72)</f>
        <v>0</v>
      </c>
      <c r="D74" s="120"/>
      <c r="E74" s="120">
        <f>$B74      +$C74      +$D74</f>
        <v>165171000</v>
      </c>
      <c r="F74" s="121">
        <f t="shared" ref="F74:O74" si="45">SUM(F71:F72)</f>
        <v>165171000</v>
      </c>
      <c r="G74" s="122">
        <f t="shared" si="45"/>
        <v>143973000</v>
      </c>
      <c r="H74" s="121">
        <f t="shared" si="45"/>
        <v>74057000</v>
      </c>
      <c r="I74" s="122">
        <f t="shared" si="45"/>
        <v>0</v>
      </c>
      <c r="J74" s="121">
        <f t="shared" si="45"/>
        <v>55363000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129420000</v>
      </c>
      <c r="Q74" s="122">
        <f>$I74      +$K74      +$M74      +$O74</f>
        <v>0</v>
      </c>
      <c r="R74" s="67">
        <f>IF(($H74      =0),0,((($J74      -$H74      )/$H74      )*100))</f>
        <v>-25.242718446601941</v>
      </c>
      <c r="S74" s="68">
        <f>IF(($I74      =0),0,((($K74      -$I74      )/$I74      )*100))</f>
        <v>0</v>
      </c>
      <c r="T74" s="67">
        <f>IF(($E71      =0),0,(($P71      /$E71      )*100))</f>
        <v>78.355159198648678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754166000</v>
      </c>
      <c r="C75" s="120">
        <f>SUM(C9:C16,C19:C25,C28:C31,C34,C37:C41,C44:C54,C57:C60,C63:C67,C71:C72)</f>
        <v>0</v>
      </c>
      <c r="D75" s="120"/>
      <c r="E75" s="120">
        <f>$B75      +$C75      +$D75</f>
        <v>754166000</v>
      </c>
      <c r="F75" s="121">
        <f t="shared" ref="F75:O75" si="46">SUM(F9:F16,F19:F25,F28:F31,F34,F37:F41,F44:F54,F57:F60,F63:F67,F71:F72)</f>
        <v>754166000</v>
      </c>
      <c r="G75" s="122">
        <f t="shared" si="46"/>
        <v>600752000</v>
      </c>
      <c r="H75" s="121">
        <f t="shared" si="46"/>
        <v>212652000</v>
      </c>
      <c r="I75" s="122">
        <f t="shared" si="46"/>
        <v>0</v>
      </c>
      <c r="J75" s="121">
        <f t="shared" si="46"/>
        <v>162491000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375143000</v>
      </c>
      <c r="Q75" s="122">
        <f>$I75      +$K75      +$M75      +$O75</f>
        <v>0</v>
      </c>
      <c r="R75" s="67">
        <f>IF(($H75      =0),0,((($J75      -$H75      )/$H75      )*100))</f>
        <v>-23.588303895566465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49.742762203546697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0IdfkKkIqwl+v52m1KeMKOOWB1xUwu1JcdBbFglt0yEtWb08klh1mN+4g6Rhj6Lk9Ceg/6zKChP2VCqiVupOoA==" saltValue="PC42D1CF5C/IDCIIXy1L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803000</v>
      </c>
      <c r="I10" s="110">
        <v>1269740</v>
      </c>
      <c r="J10" s="109">
        <v>755000</v>
      </c>
      <c r="K10" s="110">
        <v>923030</v>
      </c>
      <c r="L10" s="109"/>
      <c r="M10" s="110"/>
      <c r="N10" s="109"/>
      <c r="O10" s="110"/>
      <c r="P10" s="109">
        <f t="shared" ref="P10:P17" si="1">$H10      +$J10      +$L10      +$N10</f>
        <v>1558000</v>
      </c>
      <c r="Q10" s="110">
        <f t="shared" ref="Q10:Q17" si="2">$I10      +$K10      +$M10      +$O10</f>
        <v>2192770</v>
      </c>
      <c r="R10" s="54">
        <f t="shared" ref="R10:R17" si="3">IF(($H10      =0),0,((($J10      -$H10      )/$H10      )*100))</f>
        <v>-5.9775840597758405</v>
      </c>
      <c r="S10" s="55">
        <f t="shared" ref="S10:S17" si="4">IF(($I10      =0),0,((($K10      -$I10      )/$I10      )*100))</f>
        <v>-27.305590120812134</v>
      </c>
      <c r="T10" s="54">
        <f t="shared" ref="T10:T16" si="5">IF(($E10      =0),0,(($P10      /$E10      )*100))</f>
        <v>53.724137931034491</v>
      </c>
      <c r="U10" s="56">
        <f t="shared" ref="U10:U16" si="6">IF(($E10      =0),0,(($Q10      /$E10      )*100))</f>
        <v>75.612758620689661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</v>
      </c>
      <c r="C15" s="108"/>
      <c r="D15" s="108"/>
      <c r="E15" s="108">
        <f t="shared" si="0"/>
        <v>100000</v>
      </c>
      <c r="F15" s="109">
        <v>100000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2900000</v>
      </c>
      <c r="H17" s="112">
        <f t="shared" si="7"/>
        <v>803000</v>
      </c>
      <c r="I17" s="113">
        <f t="shared" si="7"/>
        <v>1269740</v>
      </c>
      <c r="J17" s="112">
        <f t="shared" si="7"/>
        <v>755000</v>
      </c>
      <c r="K17" s="113">
        <f t="shared" si="7"/>
        <v>923030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1558000</v>
      </c>
      <c r="Q17" s="113">
        <f t="shared" si="2"/>
        <v>2192770</v>
      </c>
      <c r="R17" s="58">
        <f t="shared" si="3"/>
        <v>-5.9775840597758405</v>
      </c>
      <c r="S17" s="59">
        <f t="shared" si="4"/>
        <v>-27.305590120812134</v>
      </c>
      <c r="T17" s="58">
        <f>IF((SUM($E9:$E14))=0,0,(P17/(SUM($E9:$E14))*100))</f>
        <v>53.724137931034491</v>
      </c>
      <c r="U17" s="60">
        <f>IF((SUM($E9:$E14))=0,0,(Q17/(SUM($E9:$E14))*100))</f>
        <v>75.612758620689661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15000000</v>
      </c>
      <c r="D22" s="108"/>
      <c r="E22" s="108">
        <f t="shared" si="8"/>
        <v>15000000</v>
      </c>
      <c r="F22" s="109">
        <v>15000000</v>
      </c>
      <c r="G22" s="110">
        <v>15000000</v>
      </c>
      <c r="H22" s="109"/>
      <c r="I22" s="110">
        <v>859509</v>
      </c>
      <c r="J22" s="109">
        <v>6076000</v>
      </c>
      <c r="K22" s="110">
        <v>4711870</v>
      </c>
      <c r="L22" s="109"/>
      <c r="M22" s="110"/>
      <c r="N22" s="109"/>
      <c r="O22" s="110"/>
      <c r="P22" s="109">
        <f t="shared" si="9"/>
        <v>6076000</v>
      </c>
      <c r="Q22" s="110">
        <f t="shared" si="10"/>
        <v>5571379</v>
      </c>
      <c r="R22" s="54">
        <f t="shared" si="11"/>
        <v>0</v>
      </c>
      <c r="S22" s="55">
        <f t="shared" si="12"/>
        <v>448.20484718600966</v>
      </c>
      <c r="T22" s="54">
        <f t="shared" si="13"/>
        <v>40.506666666666668</v>
      </c>
      <c r="U22" s="56">
        <f t="shared" si="14"/>
        <v>37.142526666666662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15000000</v>
      </c>
      <c r="D26" s="111"/>
      <c r="E26" s="111">
        <f t="shared" si="8"/>
        <v>15000000</v>
      </c>
      <c r="F26" s="112">
        <f t="shared" ref="F26:O26" si="15">SUM(F19:F25)</f>
        <v>15000000</v>
      </c>
      <c r="G26" s="113">
        <f t="shared" si="15"/>
        <v>15000000</v>
      </c>
      <c r="H26" s="112">
        <f t="shared" si="15"/>
        <v>0</v>
      </c>
      <c r="I26" s="113">
        <f t="shared" si="15"/>
        <v>859509</v>
      </c>
      <c r="J26" s="112">
        <f t="shared" si="15"/>
        <v>6076000</v>
      </c>
      <c r="K26" s="113">
        <f t="shared" si="15"/>
        <v>4711870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6076000</v>
      </c>
      <c r="Q26" s="113">
        <f t="shared" si="10"/>
        <v>5571379</v>
      </c>
      <c r="R26" s="58">
        <f t="shared" si="11"/>
        <v>0</v>
      </c>
      <c r="S26" s="59">
        <f t="shared" si="12"/>
        <v>448.20484718600966</v>
      </c>
      <c r="T26" s="58">
        <f>IF(($E26-$E21-$E25)   =0,0,($P26   /($E26-$E21-$E25)   )*100)</f>
        <v>40.506666666666668</v>
      </c>
      <c r="U26" s="60">
        <f>IF(($E26-$E21-$E25)   =0,0,($Q26   /($E26-$E21-$E25)   )*100)</f>
        <v>37.142526666666662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3036000</v>
      </c>
      <c r="C34" s="108"/>
      <c r="D34" s="108"/>
      <c r="E34" s="108">
        <f>$B34      +$C34      +$D34</f>
        <v>3036000</v>
      </c>
      <c r="F34" s="109">
        <v>3036000</v>
      </c>
      <c r="G34" s="110">
        <v>2126000</v>
      </c>
      <c r="H34" s="109">
        <v>760000</v>
      </c>
      <c r="I34" s="110">
        <v>1867980</v>
      </c>
      <c r="J34" s="109"/>
      <c r="K34" s="110">
        <v>1168020</v>
      </c>
      <c r="L34" s="109"/>
      <c r="M34" s="110"/>
      <c r="N34" s="109"/>
      <c r="O34" s="110"/>
      <c r="P34" s="109">
        <f>$H34      +$J34      +$L34      +$N34</f>
        <v>760000</v>
      </c>
      <c r="Q34" s="110">
        <f>$I34      +$K34      +$M34      +$O34</f>
        <v>3036000</v>
      </c>
      <c r="R34" s="54">
        <f>IF(($H34      =0),0,((($J34      -$H34      )/$H34      )*100))</f>
        <v>-100</v>
      </c>
      <c r="S34" s="55">
        <f>IF(($I34      =0),0,((($K34      -$I34      )/$I34      )*100))</f>
        <v>-37.471493270805894</v>
      </c>
      <c r="T34" s="54">
        <f>IF(($E34      =0),0,(($P34      /$E34      )*100))</f>
        <v>25.03293807641634</v>
      </c>
      <c r="U34" s="56">
        <f>IF(($E34      =0),0,(($Q34      /$E34      )*100))</f>
        <v>100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3036000</v>
      </c>
      <c r="C35" s="111">
        <f>C34</f>
        <v>0</v>
      </c>
      <c r="D35" s="111"/>
      <c r="E35" s="111">
        <f>$B35      +$C35      +$D35</f>
        <v>3036000</v>
      </c>
      <c r="F35" s="112">
        <f t="shared" ref="F35:O35" si="17">F34</f>
        <v>3036000</v>
      </c>
      <c r="G35" s="113">
        <f t="shared" si="17"/>
        <v>2126000</v>
      </c>
      <c r="H35" s="112">
        <f t="shared" si="17"/>
        <v>760000</v>
      </c>
      <c r="I35" s="113">
        <f t="shared" si="17"/>
        <v>1867980</v>
      </c>
      <c r="J35" s="112">
        <f t="shared" si="17"/>
        <v>0</v>
      </c>
      <c r="K35" s="113">
        <f t="shared" si="17"/>
        <v>1168020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760000</v>
      </c>
      <c r="Q35" s="113">
        <f>$I35      +$K35      +$M35      +$O35</f>
        <v>3036000</v>
      </c>
      <c r="R35" s="58">
        <f>IF(($H35      =0),0,((($J35      -$H35      )/$H35      )*100))</f>
        <v>-100</v>
      </c>
      <c r="S35" s="59">
        <f>IF(($I35      =0),0,((($K35      -$I35      )/$I35      )*100))</f>
        <v>-37.471493270805894</v>
      </c>
      <c r="T35" s="58">
        <f>IF($E35   =0,0,($P35   /$E35   )*100)</f>
        <v>25.03293807641634</v>
      </c>
      <c r="U35" s="60">
        <f>IF($E35   =0,0,($Q35   /$E35   )*100)</f>
        <v>100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25092000</v>
      </c>
      <c r="C38" s="108"/>
      <c r="D38" s="108"/>
      <c r="E38" s="108">
        <f t="shared" si="18"/>
        <v>25092000</v>
      </c>
      <c r="F38" s="109">
        <v>22814000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2500000</v>
      </c>
      <c r="H40" s="109"/>
      <c r="I40" s="110"/>
      <c r="J40" s="109">
        <v>1300000</v>
      </c>
      <c r="K40" s="110">
        <v>1278917</v>
      </c>
      <c r="L40" s="109"/>
      <c r="M40" s="110"/>
      <c r="N40" s="109"/>
      <c r="O40" s="110"/>
      <c r="P40" s="109">
        <f t="shared" si="19"/>
        <v>1300000</v>
      </c>
      <c r="Q40" s="110">
        <f t="shared" si="20"/>
        <v>1278917</v>
      </c>
      <c r="R40" s="54">
        <f t="shared" si="21"/>
        <v>0</v>
      </c>
      <c r="S40" s="55">
        <f t="shared" si="22"/>
        <v>0</v>
      </c>
      <c r="T40" s="54">
        <f t="shared" si="23"/>
        <v>32.5</v>
      </c>
      <c r="U40" s="56">
        <f t="shared" si="24"/>
        <v>31.972925000000004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29092000</v>
      </c>
      <c r="C42" s="111">
        <f>SUM(C37:C41)</f>
        <v>0</v>
      </c>
      <c r="D42" s="111"/>
      <c r="E42" s="111">
        <f t="shared" si="18"/>
        <v>29092000</v>
      </c>
      <c r="F42" s="112">
        <f t="shared" ref="F42:O42" si="25">SUM(F37:F41)</f>
        <v>26814000</v>
      </c>
      <c r="G42" s="113">
        <f t="shared" si="25"/>
        <v>2500000</v>
      </c>
      <c r="H42" s="112">
        <f t="shared" si="25"/>
        <v>0</v>
      </c>
      <c r="I42" s="113">
        <f t="shared" si="25"/>
        <v>0</v>
      </c>
      <c r="J42" s="112">
        <f t="shared" si="25"/>
        <v>1300000</v>
      </c>
      <c r="K42" s="113">
        <f t="shared" si="25"/>
        <v>1278917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1300000</v>
      </c>
      <c r="Q42" s="113">
        <f t="shared" si="20"/>
        <v>1278917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32.5</v>
      </c>
      <c r="U42" s="60">
        <f>IF((+$E37+$E40) =0,0,(Q42   /(+$E37+$E40) )*100)</f>
        <v>31.972925000000004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61899000</v>
      </c>
      <c r="C46" s="108"/>
      <c r="D46" s="108"/>
      <c r="E46" s="108">
        <f t="shared" si="26"/>
        <v>61899000</v>
      </c>
      <c r="F46" s="109">
        <v>61899000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42563000</v>
      </c>
      <c r="C53" s="108"/>
      <c r="D53" s="108"/>
      <c r="E53" s="108">
        <f t="shared" si="26"/>
        <v>42563000</v>
      </c>
      <c r="F53" s="109">
        <v>42563000</v>
      </c>
      <c r="G53" s="110">
        <v>25000000</v>
      </c>
      <c r="H53" s="109">
        <v>15000000</v>
      </c>
      <c r="I53" s="110">
        <v>16339993</v>
      </c>
      <c r="J53" s="109">
        <v>10000000</v>
      </c>
      <c r="K53" s="110">
        <v>13012132</v>
      </c>
      <c r="L53" s="109"/>
      <c r="M53" s="110"/>
      <c r="N53" s="109"/>
      <c r="O53" s="110"/>
      <c r="P53" s="109">
        <f t="shared" si="27"/>
        <v>25000000</v>
      </c>
      <c r="Q53" s="110">
        <f t="shared" si="28"/>
        <v>29352125</v>
      </c>
      <c r="R53" s="54">
        <f t="shared" si="29"/>
        <v>-33.333333333333329</v>
      </c>
      <c r="S53" s="55">
        <f t="shared" si="30"/>
        <v>-20.36635511410562</v>
      </c>
      <c r="T53" s="54">
        <f t="shared" si="31"/>
        <v>58.736461245682868</v>
      </c>
      <c r="U53" s="56">
        <f t="shared" si="32"/>
        <v>68.961598101637577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104462000</v>
      </c>
      <c r="C55" s="111">
        <f>SUM(C44:C54)</f>
        <v>0</v>
      </c>
      <c r="D55" s="111"/>
      <c r="E55" s="111">
        <f t="shared" si="26"/>
        <v>104462000</v>
      </c>
      <c r="F55" s="112">
        <f t="shared" ref="F55:O55" si="33">SUM(F44:F54)</f>
        <v>104462000</v>
      </c>
      <c r="G55" s="113">
        <f t="shared" si="33"/>
        <v>25000000</v>
      </c>
      <c r="H55" s="112">
        <f t="shared" si="33"/>
        <v>15000000</v>
      </c>
      <c r="I55" s="113">
        <f t="shared" si="33"/>
        <v>16339993</v>
      </c>
      <c r="J55" s="112">
        <f t="shared" si="33"/>
        <v>10000000</v>
      </c>
      <c r="K55" s="113">
        <f t="shared" si="33"/>
        <v>13012132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25000000</v>
      </c>
      <c r="Q55" s="113">
        <f t="shared" si="28"/>
        <v>29352125</v>
      </c>
      <c r="R55" s="58">
        <f t="shared" si="29"/>
        <v>-33.333333333333329</v>
      </c>
      <c r="S55" s="59">
        <f t="shared" si="30"/>
        <v>-20.36635511410562</v>
      </c>
      <c r="T55" s="58">
        <f>IF((+$E45+$E47+$E49+$E50+$E53) =0,0,(P55   /(+$E45+$E47+$E49+$E50+$E53) )*100)</f>
        <v>58.736461245682868</v>
      </c>
      <c r="U55" s="60">
        <f>IF((+$E45+$E47+$E49+$E50+$E53) =0,0,(Q55   /(+$E45+$E47+$E49+$E50+$E53) )*100)</f>
        <v>68.961598101637577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139590000</v>
      </c>
      <c r="C69" s="120">
        <f>SUM(C9:C16,C19:C25,C28:C31,C34,C37:C41,C44:C54,C57:C60,C63:C67)</f>
        <v>15000000</v>
      </c>
      <c r="D69" s="120"/>
      <c r="E69" s="120">
        <f t="shared" si="35"/>
        <v>154590000</v>
      </c>
      <c r="F69" s="121">
        <f t="shared" ref="F69:O69" si="43">SUM(F9:F16,F19:F25,F28:F31,F34,F37:F41,F44:F54,F57:F60,F63:F67)</f>
        <v>152312000</v>
      </c>
      <c r="G69" s="122">
        <f t="shared" si="43"/>
        <v>47526000</v>
      </c>
      <c r="H69" s="121">
        <f t="shared" si="43"/>
        <v>16563000</v>
      </c>
      <c r="I69" s="122">
        <f t="shared" si="43"/>
        <v>20337222</v>
      </c>
      <c r="J69" s="121">
        <f t="shared" si="43"/>
        <v>18131000</v>
      </c>
      <c r="K69" s="122">
        <f t="shared" si="43"/>
        <v>21093969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34694000</v>
      </c>
      <c r="Q69" s="122">
        <f t="shared" si="37"/>
        <v>41431191</v>
      </c>
      <c r="R69" s="67">
        <f t="shared" si="38"/>
        <v>9.4668840185956658</v>
      </c>
      <c r="S69" s="68">
        <f t="shared" si="39"/>
        <v>3.7209949323462173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51.399279989333181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61.380451562245362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139506000</v>
      </c>
      <c r="C71" s="108"/>
      <c r="D71" s="108"/>
      <c r="E71" s="108">
        <f>$B71      +$C71      +$D71</f>
        <v>139506000</v>
      </c>
      <c r="F71" s="109">
        <v>139506000</v>
      </c>
      <c r="G71" s="110">
        <v>122073000</v>
      </c>
      <c r="H71" s="109">
        <v>44401000</v>
      </c>
      <c r="I71" s="110">
        <v>47695574</v>
      </c>
      <c r="J71" s="109">
        <v>38822000</v>
      </c>
      <c r="K71" s="110">
        <v>40750265</v>
      </c>
      <c r="L71" s="109"/>
      <c r="M71" s="110"/>
      <c r="N71" s="109"/>
      <c r="O71" s="110"/>
      <c r="P71" s="109">
        <f>$H71      +$J71      +$L71      +$N71</f>
        <v>83223000</v>
      </c>
      <c r="Q71" s="110">
        <f>$I71      +$K71      +$M71      +$O71</f>
        <v>88445839</v>
      </c>
      <c r="R71" s="54">
        <f>IF(($H71      =0),0,((($J71      -$H71      )/$H71      )*100))</f>
        <v>-12.565032319091912</v>
      </c>
      <c r="S71" s="55">
        <f>IF(($I71      =0),0,((($K71      -$I71      )/$I71      )*100))</f>
        <v>-14.561747385616956</v>
      </c>
      <c r="T71" s="54">
        <f>IF(($E71      =0),0,(($P71      /$E71      )*100))</f>
        <v>59.655498688228462</v>
      </c>
      <c r="U71" s="56">
        <f>IF(($E71      =0),0,(($Q71      /$E71      )*100))</f>
        <v>63.399308273479285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139506000</v>
      </c>
      <c r="C73" s="117">
        <f>SUM(C71:C72)</f>
        <v>0</v>
      </c>
      <c r="D73" s="117"/>
      <c r="E73" s="117">
        <f>$B73      +$C73      +$D73</f>
        <v>139506000</v>
      </c>
      <c r="F73" s="118">
        <f t="shared" ref="F73:O73" si="44">SUM(F71:F72)</f>
        <v>139506000</v>
      </c>
      <c r="G73" s="119">
        <f t="shared" si="44"/>
        <v>122073000</v>
      </c>
      <c r="H73" s="118">
        <f t="shared" si="44"/>
        <v>44401000</v>
      </c>
      <c r="I73" s="119">
        <f t="shared" si="44"/>
        <v>47695574</v>
      </c>
      <c r="J73" s="118">
        <f t="shared" si="44"/>
        <v>38822000</v>
      </c>
      <c r="K73" s="119">
        <f t="shared" si="44"/>
        <v>40750265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83223000</v>
      </c>
      <c r="Q73" s="119">
        <f>$I73      +$K73      +$M73      +$O73</f>
        <v>88445839</v>
      </c>
      <c r="R73" s="63">
        <f>IF(($H73      =0),0,((($J73      -$H73      )/$H73      )*100))</f>
        <v>-12.565032319091912</v>
      </c>
      <c r="S73" s="64">
        <f>IF(($I73      =0),0,((($K73      -$I73      )/$I73      )*100))</f>
        <v>-14.561747385616956</v>
      </c>
      <c r="T73" s="63">
        <f>IF(($E71      =0),0,(($P71      /$E71      )*100))</f>
        <v>59.655498688228462</v>
      </c>
      <c r="U73" s="65">
        <f>IF($E71   =0,0,($Q71   /$E71 )*100)</f>
        <v>63.399308273479285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139506000</v>
      </c>
      <c r="C74" s="120">
        <f>SUM(C71:C72)</f>
        <v>0</v>
      </c>
      <c r="D74" s="120"/>
      <c r="E74" s="120">
        <f>$B74      +$C74      +$D74</f>
        <v>139506000</v>
      </c>
      <c r="F74" s="121">
        <f t="shared" ref="F74:O74" si="45">SUM(F71:F72)</f>
        <v>139506000</v>
      </c>
      <c r="G74" s="122">
        <f t="shared" si="45"/>
        <v>122073000</v>
      </c>
      <c r="H74" s="121">
        <f t="shared" si="45"/>
        <v>44401000</v>
      </c>
      <c r="I74" s="122">
        <f t="shared" si="45"/>
        <v>47695574</v>
      </c>
      <c r="J74" s="121">
        <f t="shared" si="45"/>
        <v>38822000</v>
      </c>
      <c r="K74" s="122">
        <f t="shared" si="45"/>
        <v>40750265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83223000</v>
      </c>
      <c r="Q74" s="122">
        <f>$I74      +$K74      +$M74      +$O74</f>
        <v>88445839</v>
      </c>
      <c r="R74" s="67">
        <f>IF(($H74      =0),0,((($J74      -$H74      )/$H74      )*100))</f>
        <v>-12.565032319091912</v>
      </c>
      <c r="S74" s="68">
        <f>IF(($I74      =0),0,((($K74      -$I74      )/$I74      )*100))</f>
        <v>-14.561747385616956</v>
      </c>
      <c r="T74" s="67">
        <f>IF(($E71      =0),0,(($P71      /$E71      )*100))</f>
        <v>59.655498688228462</v>
      </c>
      <c r="U74" s="71">
        <f>IF($E71   =0,0,($Q71   /$E71 )*100)</f>
        <v>63.399308273479285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279096000</v>
      </c>
      <c r="C75" s="120">
        <f>SUM(C9:C16,C19:C25,C28:C31,C34,C37:C41,C44:C54,C57:C60,C63:C67,C71:C72)</f>
        <v>15000000</v>
      </c>
      <c r="D75" s="120"/>
      <c r="E75" s="120">
        <f>$B75      +$C75      +$D75</f>
        <v>294096000</v>
      </c>
      <c r="F75" s="121">
        <f t="shared" ref="F75:O75" si="46">SUM(F9:F16,F19:F25,F28:F31,F34,F37:F41,F44:F54,F57:F60,F63:F67,F71:F72)</f>
        <v>291818000</v>
      </c>
      <c r="G75" s="122">
        <f t="shared" si="46"/>
        <v>169599000</v>
      </c>
      <c r="H75" s="121">
        <f t="shared" si="46"/>
        <v>60964000</v>
      </c>
      <c r="I75" s="122">
        <f t="shared" si="46"/>
        <v>68032796</v>
      </c>
      <c r="J75" s="121">
        <f t="shared" si="46"/>
        <v>56953000</v>
      </c>
      <c r="K75" s="122">
        <f t="shared" si="46"/>
        <v>61844234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117917000</v>
      </c>
      <c r="Q75" s="122">
        <f>$I75      +$K75      +$M75      +$O75</f>
        <v>129877030</v>
      </c>
      <c r="R75" s="67">
        <f>IF(($H75      =0),0,((($J75      -$H75      )/$H75      )*100))</f>
        <v>-6.5792926973295707</v>
      </c>
      <c r="S75" s="68">
        <f>IF(($I75      =0),0,((($K75      -$I75      )/$I75      )*100))</f>
        <v>-9.0964393114168054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56.963358372986164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62.741011086688722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v4h/iop0BC50/x5m6ryASgbMe8VW4CCulq6OGfwKx64KoKk95Bl4DrG7tkV3uk7z2W3vaOvh74KEz2YDjzWHA==" saltValue="UIUCDaPgga4n9/Seqd4r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74000</v>
      </c>
      <c r="I10" s="110">
        <v>49058</v>
      </c>
      <c r="J10" s="109">
        <v>231000</v>
      </c>
      <c r="K10" s="110">
        <v>279974</v>
      </c>
      <c r="L10" s="109"/>
      <c r="M10" s="110"/>
      <c r="N10" s="109"/>
      <c r="O10" s="110"/>
      <c r="P10" s="109">
        <f t="shared" ref="P10:P17" si="1">$H10      +$J10      +$L10      +$N10</f>
        <v>305000</v>
      </c>
      <c r="Q10" s="110">
        <f t="shared" ref="Q10:Q17" si="2">$I10      +$K10      +$M10      +$O10</f>
        <v>329032</v>
      </c>
      <c r="R10" s="54">
        <f t="shared" ref="R10:R17" si="3">IF(($H10      =0),0,((($J10      -$H10      )/$H10      )*100))</f>
        <v>212.16216216216216</v>
      </c>
      <c r="S10" s="55">
        <f t="shared" ref="S10:S17" si="4">IF(($I10      =0),0,((($K10      -$I10      )/$I10      )*100))</f>
        <v>470.69998776957885</v>
      </c>
      <c r="T10" s="54">
        <f t="shared" ref="T10:T16" si="5">IF(($E10      =0),0,(($P10      /$E10      )*100))</f>
        <v>10.166666666666666</v>
      </c>
      <c r="U10" s="56">
        <f t="shared" ref="U10:U16" si="6">IF(($E10      =0),0,(($Q10      /$E10      )*100))</f>
        <v>10.967733333333333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20395000</v>
      </c>
      <c r="C14" s="108"/>
      <c r="D14" s="108"/>
      <c r="E14" s="108">
        <f t="shared" si="0"/>
        <v>20395000</v>
      </c>
      <c r="F14" s="109">
        <v>20395000</v>
      </c>
      <c r="G14" s="110">
        <v>5000000</v>
      </c>
      <c r="H14" s="109"/>
      <c r="I14" s="110"/>
      <c r="J14" s="109">
        <v>395000</v>
      </c>
      <c r="K14" s="110"/>
      <c r="L14" s="109"/>
      <c r="M14" s="110"/>
      <c r="N14" s="109"/>
      <c r="O14" s="110"/>
      <c r="P14" s="109">
        <f t="shared" si="1"/>
        <v>395000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1.9367492032360873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2000000</v>
      </c>
      <c r="C15" s="108"/>
      <c r="D15" s="108"/>
      <c r="E15" s="108">
        <f t="shared" si="0"/>
        <v>2000000</v>
      </c>
      <c r="F15" s="109">
        <v>2000000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25395000</v>
      </c>
      <c r="C17" s="111">
        <f>SUM(C9:C16)</f>
        <v>0</v>
      </c>
      <c r="D17" s="111"/>
      <c r="E17" s="111">
        <f t="shared" si="0"/>
        <v>25395000</v>
      </c>
      <c r="F17" s="112">
        <f t="shared" ref="F17:O17" si="7">SUM(F9:F16)</f>
        <v>25395000</v>
      </c>
      <c r="G17" s="113">
        <f t="shared" si="7"/>
        <v>8000000</v>
      </c>
      <c r="H17" s="112">
        <f t="shared" si="7"/>
        <v>74000</v>
      </c>
      <c r="I17" s="113">
        <f t="shared" si="7"/>
        <v>49058</v>
      </c>
      <c r="J17" s="112">
        <f t="shared" si="7"/>
        <v>626000</v>
      </c>
      <c r="K17" s="113">
        <f t="shared" si="7"/>
        <v>279974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700000</v>
      </c>
      <c r="Q17" s="113">
        <f t="shared" si="2"/>
        <v>329032</v>
      </c>
      <c r="R17" s="58">
        <f t="shared" si="3"/>
        <v>745.94594594594594</v>
      </c>
      <c r="S17" s="59">
        <f t="shared" si="4"/>
        <v>470.69998776957885</v>
      </c>
      <c r="T17" s="58">
        <f>IF((SUM($E9:$E14))=0,0,(P17/(SUM($E9:$E14))*100))</f>
        <v>2.992092327420389</v>
      </c>
      <c r="U17" s="60">
        <f>IF((SUM($E9:$E14))=0,0,(Q17/(SUM($E9:$E14))*100))</f>
        <v>1.4064201752511221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2606000</v>
      </c>
      <c r="C34" s="108"/>
      <c r="D34" s="108"/>
      <c r="E34" s="108">
        <f>$B34      +$C34      +$D34</f>
        <v>2606000</v>
      </c>
      <c r="F34" s="109">
        <v>2606000</v>
      </c>
      <c r="G34" s="110">
        <v>1825000</v>
      </c>
      <c r="H34" s="109">
        <v>360000</v>
      </c>
      <c r="I34" s="110">
        <v>182213</v>
      </c>
      <c r="J34" s="109">
        <v>521000</v>
      </c>
      <c r="K34" s="110">
        <v>748747</v>
      </c>
      <c r="L34" s="109"/>
      <c r="M34" s="110"/>
      <c r="N34" s="109"/>
      <c r="O34" s="110"/>
      <c r="P34" s="109">
        <f>$H34      +$J34      +$L34      +$N34</f>
        <v>881000</v>
      </c>
      <c r="Q34" s="110">
        <f>$I34      +$K34      +$M34      +$O34</f>
        <v>930960</v>
      </c>
      <c r="R34" s="54">
        <f>IF(($H34      =0),0,((($J34      -$H34      )/$H34      )*100))</f>
        <v>44.722222222222221</v>
      </c>
      <c r="S34" s="55">
        <f>IF(($I34      =0),0,((($K34      -$I34      )/$I34      )*100))</f>
        <v>310.91854038954409</v>
      </c>
      <c r="T34" s="54">
        <f>IF(($E34      =0),0,(($P34      /$E34      )*100))</f>
        <v>33.806600153491942</v>
      </c>
      <c r="U34" s="56">
        <f>IF(($E34      =0),0,(($Q34      /$E34      )*100))</f>
        <v>35.723714504988493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2606000</v>
      </c>
      <c r="C35" s="111">
        <f>C34</f>
        <v>0</v>
      </c>
      <c r="D35" s="111"/>
      <c r="E35" s="111">
        <f>$B35      +$C35      +$D35</f>
        <v>2606000</v>
      </c>
      <c r="F35" s="112">
        <f t="shared" ref="F35:O35" si="17">F34</f>
        <v>2606000</v>
      </c>
      <c r="G35" s="113">
        <f t="shared" si="17"/>
        <v>1825000</v>
      </c>
      <c r="H35" s="112">
        <f t="shared" si="17"/>
        <v>360000</v>
      </c>
      <c r="I35" s="113">
        <f t="shared" si="17"/>
        <v>182213</v>
      </c>
      <c r="J35" s="112">
        <f t="shared" si="17"/>
        <v>521000</v>
      </c>
      <c r="K35" s="113">
        <f t="shared" si="17"/>
        <v>748747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881000</v>
      </c>
      <c r="Q35" s="113">
        <f>$I35      +$K35      +$M35      +$O35</f>
        <v>930960</v>
      </c>
      <c r="R35" s="58">
        <f>IF(($H35      =0),0,((($J35      -$H35      )/$H35      )*100))</f>
        <v>44.722222222222221</v>
      </c>
      <c r="S35" s="59">
        <f>IF(($I35      =0),0,((($K35      -$I35      )/$I35      )*100))</f>
        <v>310.91854038954409</v>
      </c>
      <c r="T35" s="58">
        <f>IF($E35   =0,0,($P35   /$E35   )*100)</f>
        <v>33.806600153491942</v>
      </c>
      <c r="U35" s="60">
        <f>IF($E35   =0,0,($Q35   /$E35   )*100)</f>
        <v>35.723714504988493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24733000</v>
      </c>
      <c r="C37" s="108"/>
      <c r="D37" s="108"/>
      <c r="E37" s="108">
        <f t="shared" ref="E37:E42" si="18">$B37      +$C37      +$D37</f>
        <v>24733000</v>
      </c>
      <c r="F37" s="109">
        <v>24733000</v>
      </c>
      <c r="G37" s="110">
        <v>11130000</v>
      </c>
      <c r="H37" s="109"/>
      <c r="I37" s="110"/>
      <c r="J37" s="109">
        <v>8754000</v>
      </c>
      <c r="K37" s="110"/>
      <c r="L37" s="109"/>
      <c r="M37" s="110"/>
      <c r="N37" s="109"/>
      <c r="O37" s="110"/>
      <c r="P37" s="109">
        <f t="shared" ref="P37:P42" si="19">$H37      +$J37      +$L37      +$N37</f>
        <v>8754000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35.394008005498726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25736000</v>
      </c>
      <c r="C38" s="108"/>
      <c r="D38" s="108"/>
      <c r="E38" s="108">
        <f t="shared" si="18"/>
        <v>25736000</v>
      </c>
      <c r="F38" s="109">
        <v>23399000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5000000</v>
      </c>
      <c r="C40" s="108"/>
      <c r="D40" s="108"/>
      <c r="E40" s="108">
        <f t="shared" si="18"/>
        <v>5000000</v>
      </c>
      <c r="F40" s="109">
        <v>5000000</v>
      </c>
      <c r="G40" s="110">
        <v>3000000</v>
      </c>
      <c r="H40" s="109"/>
      <c r="I40" s="110"/>
      <c r="J40" s="109">
        <v>1459000</v>
      </c>
      <c r="K40" s="110">
        <v>2858345</v>
      </c>
      <c r="L40" s="109"/>
      <c r="M40" s="110"/>
      <c r="N40" s="109"/>
      <c r="O40" s="110"/>
      <c r="P40" s="109">
        <f t="shared" si="19"/>
        <v>1459000</v>
      </c>
      <c r="Q40" s="110">
        <f t="shared" si="20"/>
        <v>2858345</v>
      </c>
      <c r="R40" s="54">
        <f t="shared" si="21"/>
        <v>0</v>
      </c>
      <c r="S40" s="55">
        <f t="shared" si="22"/>
        <v>0</v>
      </c>
      <c r="T40" s="54">
        <f t="shared" si="23"/>
        <v>29.18</v>
      </c>
      <c r="U40" s="56">
        <f t="shared" si="24"/>
        <v>57.166899999999998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55469000</v>
      </c>
      <c r="C42" s="111">
        <f>SUM(C37:C41)</f>
        <v>0</v>
      </c>
      <c r="D42" s="111"/>
      <c r="E42" s="111">
        <f t="shared" si="18"/>
        <v>55469000</v>
      </c>
      <c r="F42" s="112">
        <f t="shared" ref="F42:O42" si="25">SUM(F37:F41)</f>
        <v>53132000</v>
      </c>
      <c r="G42" s="113">
        <f t="shared" si="25"/>
        <v>14130000</v>
      </c>
      <c r="H42" s="112">
        <f t="shared" si="25"/>
        <v>0</v>
      </c>
      <c r="I42" s="113">
        <f t="shared" si="25"/>
        <v>0</v>
      </c>
      <c r="J42" s="112">
        <f t="shared" si="25"/>
        <v>10213000</v>
      </c>
      <c r="K42" s="113">
        <f t="shared" si="25"/>
        <v>2858345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10213000</v>
      </c>
      <c r="Q42" s="113">
        <f t="shared" si="20"/>
        <v>2858345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34.349039787441562</v>
      </c>
      <c r="U42" s="60">
        <f>IF((+$E37+$E40) =0,0,(Q42   /(+$E37+$E40) )*100)</f>
        <v>9.613375710490029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70000000</v>
      </c>
      <c r="C53" s="108"/>
      <c r="D53" s="108"/>
      <c r="E53" s="108">
        <f t="shared" si="26"/>
        <v>70000000</v>
      </c>
      <c r="F53" s="109">
        <v>70000000</v>
      </c>
      <c r="G53" s="110">
        <v>40000000</v>
      </c>
      <c r="H53" s="109">
        <v>5905000</v>
      </c>
      <c r="I53" s="110">
        <v>2744551</v>
      </c>
      <c r="J53" s="109">
        <v>5288000</v>
      </c>
      <c r="K53" s="110">
        <v>5035043</v>
      </c>
      <c r="L53" s="109"/>
      <c r="M53" s="110"/>
      <c r="N53" s="109"/>
      <c r="O53" s="110"/>
      <c r="P53" s="109">
        <f t="shared" si="27"/>
        <v>11193000</v>
      </c>
      <c r="Q53" s="110">
        <f t="shared" si="28"/>
        <v>7779594</v>
      </c>
      <c r="R53" s="54">
        <f t="shared" si="29"/>
        <v>-10.448772226926334</v>
      </c>
      <c r="S53" s="55">
        <f t="shared" si="30"/>
        <v>83.455982417524766</v>
      </c>
      <c r="T53" s="54">
        <f t="shared" si="31"/>
        <v>15.989999999999998</v>
      </c>
      <c r="U53" s="56">
        <f t="shared" si="32"/>
        <v>11.113705714285715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70000000</v>
      </c>
      <c r="C55" s="111">
        <f>SUM(C44:C54)</f>
        <v>0</v>
      </c>
      <c r="D55" s="111"/>
      <c r="E55" s="111">
        <f t="shared" si="26"/>
        <v>70000000</v>
      </c>
      <c r="F55" s="112">
        <f t="shared" ref="F55:O55" si="33">SUM(F44:F54)</f>
        <v>70000000</v>
      </c>
      <c r="G55" s="113">
        <f t="shared" si="33"/>
        <v>40000000</v>
      </c>
      <c r="H55" s="112">
        <f t="shared" si="33"/>
        <v>5905000</v>
      </c>
      <c r="I55" s="113">
        <f t="shared" si="33"/>
        <v>2744551</v>
      </c>
      <c r="J55" s="112">
        <f t="shared" si="33"/>
        <v>5288000</v>
      </c>
      <c r="K55" s="113">
        <f t="shared" si="33"/>
        <v>5035043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11193000</v>
      </c>
      <c r="Q55" s="113">
        <f t="shared" si="28"/>
        <v>7779594</v>
      </c>
      <c r="R55" s="58">
        <f t="shared" si="29"/>
        <v>-10.448772226926334</v>
      </c>
      <c r="S55" s="59">
        <f t="shared" si="30"/>
        <v>83.455982417524766</v>
      </c>
      <c r="T55" s="58">
        <f>IF((+$E45+$E47+$E49+$E50+$E53) =0,0,(P55   /(+$E45+$E47+$E49+$E50+$E53) )*100)</f>
        <v>15.989999999999998</v>
      </c>
      <c r="U55" s="60">
        <f>IF((+$E45+$E47+$E49+$E50+$E53) =0,0,(Q55   /(+$E45+$E47+$E49+$E50+$E53) )*100)</f>
        <v>11.113705714285715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153470000</v>
      </c>
      <c r="C69" s="120">
        <f>SUM(C9:C16,C19:C25,C28:C31,C34,C37:C41,C44:C54,C57:C60,C63:C67)</f>
        <v>0</v>
      </c>
      <c r="D69" s="120"/>
      <c r="E69" s="120">
        <f t="shared" si="35"/>
        <v>153470000</v>
      </c>
      <c r="F69" s="121">
        <f t="shared" ref="F69:O69" si="43">SUM(F9:F16,F19:F25,F28:F31,F34,F37:F41,F44:F54,F57:F60,F63:F67)</f>
        <v>151133000</v>
      </c>
      <c r="G69" s="122">
        <f t="shared" si="43"/>
        <v>63955000</v>
      </c>
      <c r="H69" s="121">
        <f t="shared" si="43"/>
        <v>6339000</v>
      </c>
      <c r="I69" s="122">
        <f t="shared" si="43"/>
        <v>2975822</v>
      </c>
      <c r="J69" s="121">
        <f t="shared" si="43"/>
        <v>16648000</v>
      </c>
      <c r="K69" s="122">
        <f t="shared" si="43"/>
        <v>8922109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22987000</v>
      </c>
      <c r="Q69" s="122">
        <f t="shared" si="37"/>
        <v>11897931</v>
      </c>
      <c r="R69" s="67">
        <f t="shared" si="38"/>
        <v>162.62817479097649</v>
      </c>
      <c r="S69" s="68">
        <f t="shared" si="39"/>
        <v>199.81998251239489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18.282246647684794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9.4627793596004253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108271000</v>
      </c>
      <c r="C71" s="108"/>
      <c r="D71" s="108"/>
      <c r="E71" s="108">
        <f>$B71      +$C71      +$D71</f>
        <v>108271000</v>
      </c>
      <c r="F71" s="109">
        <v>108271000</v>
      </c>
      <c r="G71" s="110">
        <v>59414000</v>
      </c>
      <c r="H71" s="109"/>
      <c r="I71" s="110"/>
      <c r="J71" s="109">
        <v>31539000</v>
      </c>
      <c r="K71" s="110">
        <v>8211704</v>
      </c>
      <c r="L71" s="109"/>
      <c r="M71" s="110"/>
      <c r="N71" s="109"/>
      <c r="O71" s="110"/>
      <c r="P71" s="109">
        <f>$H71      +$J71      +$L71      +$N71</f>
        <v>31539000</v>
      </c>
      <c r="Q71" s="110">
        <f>$I71      +$K71      +$M71      +$O71</f>
        <v>8211704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29.129683848860726</v>
      </c>
      <c r="U71" s="56">
        <f>IF(($E71      =0),0,(($Q71      /$E71      )*100))</f>
        <v>7.5843984076991982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108271000</v>
      </c>
      <c r="C73" s="117">
        <f>SUM(C71:C72)</f>
        <v>0</v>
      </c>
      <c r="D73" s="117"/>
      <c r="E73" s="117">
        <f>$B73      +$C73      +$D73</f>
        <v>108271000</v>
      </c>
      <c r="F73" s="118">
        <f t="shared" ref="F73:O73" si="44">SUM(F71:F72)</f>
        <v>108271000</v>
      </c>
      <c r="G73" s="119">
        <f t="shared" si="44"/>
        <v>59414000</v>
      </c>
      <c r="H73" s="118">
        <f t="shared" si="44"/>
        <v>0</v>
      </c>
      <c r="I73" s="119">
        <f t="shared" si="44"/>
        <v>0</v>
      </c>
      <c r="J73" s="118">
        <f t="shared" si="44"/>
        <v>31539000</v>
      </c>
      <c r="K73" s="119">
        <f t="shared" si="44"/>
        <v>8211704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31539000</v>
      </c>
      <c r="Q73" s="119">
        <f>$I73      +$K73      +$M73      +$O73</f>
        <v>8211704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29.129683848860726</v>
      </c>
      <c r="U73" s="65">
        <f>IF($E71   =0,0,($Q71   /$E71 )*100)</f>
        <v>7.5843984076991982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108271000</v>
      </c>
      <c r="C74" s="120">
        <f>SUM(C71:C72)</f>
        <v>0</v>
      </c>
      <c r="D74" s="120"/>
      <c r="E74" s="120">
        <f>$B74      +$C74      +$D74</f>
        <v>108271000</v>
      </c>
      <c r="F74" s="121">
        <f t="shared" ref="F74:O74" si="45">SUM(F71:F72)</f>
        <v>108271000</v>
      </c>
      <c r="G74" s="122">
        <f t="shared" si="45"/>
        <v>59414000</v>
      </c>
      <c r="H74" s="121">
        <f t="shared" si="45"/>
        <v>0</v>
      </c>
      <c r="I74" s="122">
        <f t="shared" si="45"/>
        <v>0</v>
      </c>
      <c r="J74" s="121">
        <f t="shared" si="45"/>
        <v>31539000</v>
      </c>
      <c r="K74" s="122">
        <f t="shared" si="45"/>
        <v>8211704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31539000</v>
      </c>
      <c r="Q74" s="122">
        <f>$I74      +$K74      +$M74      +$O74</f>
        <v>8211704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29.129683848860726</v>
      </c>
      <c r="U74" s="71">
        <f>IF($E71   =0,0,($Q71   /$E71 )*100)</f>
        <v>7.5843984076991982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261741000</v>
      </c>
      <c r="C75" s="120">
        <f>SUM(C9:C16,C19:C25,C28:C31,C34,C37:C41,C44:C54,C57:C60,C63:C67,C71:C72)</f>
        <v>0</v>
      </c>
      <c r="D75" s="120"/>
      <c r="E75" s="120">
        <f>$B75      +$C75      +$D75</f>
        <v>261741000</v>
      </c>
      <c r="F75" s="121">
        <f t="shared" ref="F75:O75" si="46">SUM(F9:F16,F19:F25,F28:F31,F34,F37:F41,F44:F54,F57:F60,F63:F67,F71:F72)</f>
        <v>259404000</v>
      </c>
      <c r="G75" s="122">
        <f t="shared" si="46"/>
        <v>123369000</v>
      </c>
      <c r="H75" s="121">
        <f t="shared" si="46"/>
        <v>6339000</v>
      </c>
      <c r="I75" s="122">
        <f t="shared" si="46"/>
        <v>2975822</v>
      </c>
      <c r="J75" s="121">
        <f t="shared" si="46"/>
        <v>48187000</v>
      </c>
      <c r="K75" s="122">
        <f t="shared" si="46"/>
        <v>17133813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54526000</v>
      </c>
      <c r="Q75" s="122">
        <f>$I75      +$K75      +$M75      +$O75</f>
        <v>20109635</v>
      </c>
      <c r="R75" s="67">
        <f>IF(($H75      =0),0,((($J75      -$H75      )/$H75      )*100))</f>
        <v>660.16721880422779</v>
      </c>
      <c r="S75" s="68">
        <f>IF(($I75      =0),0,((($K75      -$I75      )/$I75      )*100))</f>
        <v>475.76740141043376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23.301211512574518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8.5936774855238145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/2gnKRhdjfzdw2SymoRidm58XEL3ni4HrkgtSP9r6Yu4IZtGzvn5+sFf6XpEmzuVtg/khFz1aSTJUkJfURxhAQ==" saltValue="Xq85kAcU4jyTR3p7Wn4a0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3800000</v>
      </c>
      <c r="C10" s="108"/>
      <c r="D10" s="108"/>
      <c r="E10" s="108">
        <f t="shared" ref="E10:E17" si="0">$B10      +$C10      +$D10</f>
        <v>3800000</v>
      </c>
      <c r="F10" s="109">
        <v>3800000</v>
      </c>
      <c r="G10" s="110">
        <v>3800000</v>
      </c>
      <c r="H10" s="109"/>
      <c r="I10" s="110"/>
      <c r="J10" s="109">
        <v>2656000</v>
      </c>
      <c r="K10" s="110"/>
      <c r="L10" s="109"/>
      <c r="M10" s="110"/>
      <c r="N10" s="109"/>
      <c r="O10" s="110"/>
      <c r="P10" s="109">
        <f t="shared" ref="P10:P17" si="1">$H10      +$J10      +$L10      +$N10</f>
        <v>2656000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69.89473684210526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3800000</v>
      </c>
      <c r="C17" s="111">
        <f>SUM(C9:C16)</f>
        <v>0</v>
      </c>
      <c r="D17" s="111"/>
      <c r="E17" s="111">
        <f t="shared" si="0"/>
        <v>3800000</v>
      </c>
      <c r="F17" s="112">
        <f t="shared" ref="F17:O17" si="7">SUM(F9:F16)</f>
        <v>3800000</v>
      </c>
      <c r="G17" s="113">
        <f t="shared" si="7"/>
        <v>3800000</v>
      </c>
      <c r="H17" s="112">
        <f t="shared" si="7"/>
        <v>0</v>
      </c>
      <c r="I17" s="113">
        <f t="shared" si="7"/>
        <v>0</v>
      </c>
      <c r="J17" s="112">
        <f t="shared" si="7"/>
        <v>2656000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2656000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69.89473684210526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1419000</v>
      </c>
      <c r="C34" s="108"/>
      <c r="D34" s="108"/>
      <c r="E34" s="108">
        <f>$B34      +$C34      +$D34</f>
        <v>1419000</v>
      </c>
      <c r="F34" s="109">
        <v>1419000</v>
      </c>
      <c r="G34" s="110">
        <v>994000</v>
      </c>
      <c r="H34" s="109">
        <v>242000</v>
      </c>
      <c r="I34" s="110"/>
      <c r="J34" s="109">
        <v>354000</v>
      </c>
      <c r="K34" s="110"/>
      <c r="L34" s="109"/>
      <c r="M34" s="110"/>
      <c r="N34" s="109"/>
      <c r="O34" s="110"/>
      <c r="P34" s="109">
        <f>$H34      +$J34      +$L34      +$N34</f>
        <v>596000</v>
      </c>
      <c r="Q34" s="110">
        <f>$I34      +$K34      +$M34      +$O34</f>
        <v>0</v>
      </c>
      <c r="R34" s="54">
        <f>IF(($H34      =0),0,((($J34      -$H34      )/$H34      )*100))</f>
        <v>46.280991735537192</v>
      </c>
      <c r="S34" s="55">
        <f>IF(($I34      =0),0,((($K34      -$I34      )/$I34      )*100))</f>
        <v>0</v>
      </c>
      <c r="T34" s="54">
        <f>IF(($E34      =0),0,(($P34      /$E34      )*100))</f>
        <v>42.001409443269907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1419000</v>
      </c>
      <c r="C35" s="111">
        <f>C34</f>
        <v>0</v>
      </c>
      <c r="D35" s="111"/>
      <c r="E35" s="111">
        <f>$B35      +$C35      +$D35</f>
        <v>1419000</v>
      </c>
      <c r="F35" s="112">
        <f t="shared" ref="F35:O35" si="17">F34</f>
        <v>1419000</v>
      </c>
      <c r="G35" s="113">
        <f t="shared" si="17"/>
        <v>994000</v>
      </c>
      <c r="H35" s="112">
        <f t="shared" si="17"/>
        <v>242000</v>
      </c>
      <c r="I35" s="113">
        <f t="shared" si="17"/>
        <v>0</v>
      </c>
      <c r="J35" s="112">
        <f t="shared" si="17"/>
        <v>354000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596000</v>
      </c>
      <c r="Q35" s="113">
        <f>$I35      +$K35      +$M35      +$O35</f>
        <v>0</v>
      </c>
      <c r="R35" s="58">
        <f>IF(($H35      =0),0,((($J35      -$H35      )/$H35      )*100))</f>
        <v>46.280991735537192</v>
      </c>
      <c r="S35" s="59">
        <f>IF(($I35      =0),0,((($K35      -$I35      )/$I35      )*100))</f>
        <v>0</v>
      </c>
      <c r="T35" s="58">
        <f>IF($E35   =0,0,($P35   /$E35   )*100)</f>
        <v>42.001409443269907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212000</v>
      </c>
      <c r="C38" s="108"/>
      <c r="D38" s="108"/>
      <c r="E38" s="108">
        <f t="shared" si="18"/>
        <v>212000</v>
      </c>
      <c r="F38" s="109">
        <v>193000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212000</v>
      </c>
      <c r="C42" s="111">
        <f>SUM(C37:C41)</f>
        <v>0</v>
      </c>
      <c r="D42" s="111"/>
      <c r="E42" s="111">
        <f t="shared" si="18"/>
        <v>212000</v>
      </c>
      <c r="F42" s="112">
        <f t="shared" ref="F42:O42" si="25">SUM(F37:F41)</f>
        <v>193000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70000000</v>
      </c>
      <c r="C53" s="108"/>
      <c r="D53" s="108"/>
      <c r="E53" s="108">
        <f t="shared" si="26"/>
        <v>70000000</v>
      </c>
      <c r="F53" s="109">
        <v>70000000</v>
      </c>
      <c r="G53" s="110">
        <v>55000000</v>
      </c>
      <c r="H53" s="109">
        <v>18003000</v>
      </c>
      <c r="I53" s="110"/>
      <c r="J53" s="109"/>
      <c r="K53" s="110"/>
      <c r="L53" s="109"/>
      <c r="M53" s="110"/>
      <c r="N53" s="109"/>
      <c r="O53" s="110"/>
      <c r="P53" s="109">
        <f t="shared" si="27"/>
        <v>18003000</v>
      </c>
      <c r="Q53" s="110">
        <f t="shared" si="28"/>
        <v>0</v>
      </c>
      <c r="R53" s="54">
        <f t="shared" si="29"/>
        <v>-100</v>
      </c>
      <c r="S53" s="55">
        <f t="shared" si="30"/>
        <v>0</v>
      </c>
      <c r="T53" s="54">
        <f t="shared" si="31"/>
        <v>25.71857142857143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70000000</v>
      </c>
      <c r="C55" s="111">
        <f>SUM(C44:C54)</f>
        <v>0</v>
      </c>
      <c r="D55" s="111"/>
      <c r="E55" s="111">
        <f t="shared" si="26"/>
        <v>70000000</v>
      </c>
      <c r="F55" s="112">
        <f t="shared" ref="F55:O55" si="33">SUM(F44:F54)</f>
        <v>70000000</v>
      </c>
      <c r="G55" s="113">
        <f t="shared" si="33"/>
        <v>55000000</v>
      </c>
      <c r="H55" s="112">
        <f t="shared" si="33"/>
        <v>18003000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18003000</v>
      </c>
      <c r="Q55" s="113">
        <f t="shared" si="28"/>
        <v>0</v>
      </c>
      <c r="R55" s="58">
        <f t="shared" si="29"/>
        <v>-100</v>
      </c>
      <c r="S55" s="59">
        <f t="shared" si="30"/>
        <v>0</v>
      </c>
      <c r="T55" s="58">
        <f>IF((+$E45+$E47+$E49+$E50+$E53) =0,0,(P55   /(+$E45+$E47+$E49+$E50+$E53) )*100)</f>
        <v>25.71857142857143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75431000</v>
      </c>
      <c r="C69" s="120">
        <f>SUM(C9:C16,C19:C25,C28:C31,C34,C37:C41,C44:C54,C57:C60,C63:C67)</f>
        <v>0</v>
      </c>
      <c r="D69" s="120"/>
      <c r="E69" s="120">
        <f t="shared" si="35"/>
        <v>75431000</v>
      </c>
      <c r="F69" s="121">
        <f t="shared" ref="F69:O69" si="43">SUM(F9:F16,F19:F25,F28:F31,F34,F37:F41,F44:F54,F57:F60,F63:F67)</f>
        <v>75412000</v>
      </c>
      <c r="G69" s="122">
        <f t="shared" si="43"/>
        <v>59794000</v>
      </c>
      <c r="H69" s="121">
        <f t="shared" si="43"/>
        <v>18245000</v>
      </c>
      <c r="I69" s="122">
        <f t="shared" si="43"/>
        <v>0</v>
      </c>
      <c r="J69" s="121">
        <f t="shared" si="43"/>
        <v>3010000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21255000</v>
      </c>
      <c r="Q69" s="122">
        <f t="shared" si="37"/>
        <v>0</v>
      </c>
      <c r="R69" s="67">
        <f t="shared" si="38"/>
        <v>-83.502329405316516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28.257488134646831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33772000</v>
      </c>
      <c r="C71" s="108"/>
      <c r="D71" s="108"/>
      <c r="E71" s="108">
        <f>$B71      +$C71      +$D71</f>
        <v>33772000</v>
      </c>
      <c r="F71" s="109">
        <v>33772000</v>
      </c>
      <c r="G71" s="110">
        <v>28159000</v>
      </c>
      <c r="H71" s="109">
        <v>5000000</v>
      </c>
      <c r="I71" s="110"/>
      <c r="J71" s="109">
        <v>20161000</v>
      </c>
      <c r="K71" s="110"/>
      <c r="L71" s="109"/>
      <c r="M71" s="110"/>
      <c r="N71" s="109"/>
      <c r="O71" s="110"/>
      <c r="P71" s="109">
        <f>$H71      +$J71      +$L71      +$N71</f>
        <v>25161000</v>
      </c>
      <c r="Q71" s="110">
        <f>$I71      +$K71      +$M71      +$O71</f>
        <v>0</v>
      </c>
      <c r="R71" s="54">
        <f>IF(($H71      =0),0,((($J71      -$H71      )/$H71      )*100))</f>
        <v>303.22000000000003</v>
      </c>
      <c r="S71" s="55">
        <f>IF(($I71      =0),0,((($K71      -$I71      )/$I71      )*100))</f>
        <v>0</v>
      </c>
      <c r="T71" s="54">
        <f>IF(($E71      =0),0,(($P71      /$E71      )*100))</f>
        <v>74.502546488215089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33772000</v>
      </c>
      <c r="C73" s="117">
        <f>SUM(C71:C72)</f>
        <v>0</v>
      </c>
      <c r="D73" s="117"/>
      <c r="E73" s="117">
        <f>$B73      +$C73      +$D73</f>
        <v>33772000</v>
      </c>
      <c r="F73" s="118">
        <f t="shared" ref="F73:O73" si="44">SUM(F71:F72)</f>
        <v>33772000</v>
      </c>
      <c r="G73" s="119">
        <f t="shared" si="44"/>
        <v>28159000</v>
      </c>
      <c r="H73" s="118">
        <f t="shared" si="44"/>
        <v>5000000</v>
      </c>
      <c r="I73" s="119">
        <f t="shared" si="44"/>
        <v>0</v>
      </c>
      <c r="J73" s="118">
        <f t="shared" si="44"/>
        <v>20161000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25161000</v>
      </c>
      <c r="Q73" s="119">
        <f>$I73      +$K73      +$M73      +$O73</f>
        <v>0</v>
      </c>
      <c r="R73" s="63">
        <f>IF(($H73      =0),0,((($J73      -$H73      )/$H73      )*100))</f>
        <v>303.22000000000003</v>
      </c>
      <c r="S73" s="64">
        <f>IF(($I73      =0),0,((($K73      -$I73      )/$I73      )*100))</f>
        <v>0</v>
      </c>
      <c r="T73" s="63">
        <f>IF(($E71      =0),0,(($P71      /$E71      )*100))</f>
        <v>74.502546488215089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33772000</v>
      </c>
      <c r="C74" s="120">
        <f>SUM(C71:C72)</f>
        <v>0</v>
      </c>
      <c r="D74" s="120"/>
      <c r="E74" s="120">
        <f>$B74      +$C74      +$D74</f>
        <v>33772000</v>
      </c>
      <c r="F74" s="121">
        <f t="shared" ref="F74:O74" si="45">SUM(F71:F72)</f>
        <v>33772000</v>
      </c>
      <c r="G74" s="122">
        <f t="shared" si="45"/>
        <v>28159000</v>
      </c>
      <c r="H74" s="121">
        <f t="shared" si="45"/>
        <v>5000000</v>
      </c>
      <c r="I74" s="122">
        <f t="shared" si="45"/>
        <v>0</v>
      </c>
      <c r="J74" s="121">
        <f t="shared" si="45"/>
        <v>20161000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25161000</v>
      </c>
      <c r="Q74" s="122">
        <f>$I74      +$K74      +$M74      +$O74</f>
        <v>0</v>
      </c>
      <c r="R74" s="67">
        <f>IF(($H74      =0),0,((($J74      -$H74      )/$H74      )*100))</f>
        <v>303.22000000000003</v>
      </c>
      <c r="S74" s="68">
        <f>IF(($I74      =0),0,((($K74      -$I74      )/$I74      )*100))</f>
        <v>0</v>
      </c>
      <c r="T74" s="67">
        <f>IF(($E71      =0),0,(($P71      /$E71      )*100))</f>
        <v>74.502546488215089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109203000</v>
      </c>
      <c r="C75" s="120">
        <f>SUM(C9:C16,C19:C25,C28:C31,C34,C37:C41,C44:C54,C57:C60,C63:C67,C71:C72)</f>
        <v>0</v>
      </c>
      <c r="D75" s="120"/>
      <c r="E75" s="120">
        <f>$B75      +$C75      +$D75</f>
        <v>109203000</v>
      </c>
      <c r="F75" s="121">
        <f t="shared" ref="F75:O75" si="46">SUM(F9:F16,F19:F25,F28:F31,F34,F37:F41,F44:F54,F57:F60,F63:F67,F71:F72)</f>
        <v>109184000</v>
      </c>
      <c r="G75" s="122">
        <f t="shared" si="46"/>
        <v>87953000</v>
      </c>
      <c r="H75" s="121">
        <f t="shared" si="46"/>
        <v>23245000</v>
      </c>
      <c r="I75" s="122">
        <f t="shared" si="46"/>
        <v>0</v>
      </c>
      <c r="J75" s="121">
        <f t="shared" si="46"/>
        <v>23171000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46416000</v>
      </c>
      <c r="Q75" s="122">
        <f>$I75      +$K75      +$M75      +$O75</f>
        <v>0</v>
      </c>
      <c r="R75" s="67">
        <f>IF(($H75      =0),0,((($J75      -$H75      )/$H75      )*100))</f>
        <v>-0.3183480318348032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42.587002596544671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0jFzA9fURkKXvFULq69Jsf5ABZCjj4cE2UccqJmXkVVKjfl5Fqv7C1cbs2aBFB6IaFajwgcDX3/Ma1b3KjMMQw==" saltValue="ecA/v5R3kc3uuOsBORXg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134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269000</v>
      </c>
      <c r="I10" s="110"/>
      <c r="J10" s="109">
        <v>571000</v>
      </c>
      <c r="K10" s="110">
        <v>777491</v>
      </c>
      <c r="L10" s="109"/>
      <c r="M10" s="110"/>
      <c r="N10" s="109"/>
      <c r="O10" s="110"/>
      <c r="P10" s="109">
        <f t="shared" ref="P10:P17" si="1">$H10      +$J10      +$L10      +$N10</f>
        <v>840000</v>
      </c>
      <c r="Q10" s="110">
        <f t="shared" ref="Q10:Q17" si="2">$I10      +$K10      +$M10      +$O10</f>
        <v>777491</v>
      </c>
      <c r="R10" s="54">
        <f t="shared" ref="R10:R17" si="3">IF(($H10      =0),0,((($J10      -$H10      )/$H10      )*100))</f>
        <v>112.26765799256506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28.000000000000004</v>
      </c>
      <c r="U10" s="56">
        <f t="shared" ref="U10:U16" si="6">IF(($E10      =0),0,(($Q10      /$E10      )*100))</f>
        <v>25.916366666666669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10000000</v>
      </c>
      <c r="C14" s="108"/>
      <c r="D14" s="108"/>
      <c r="E14" s="108">
        <f t="shared" si="0"/>
        <v>10000000</v>
      </c>
      <c r="F14" s="109">
        <v>10000000</v>
      </c>
      <c r="G14" s="110">
        <v>9800000</v>
      </c>
      <c r="H14" s="109">
        <v>3984000</v>
      </c>
      <c r="I14" s="110"/>
      <c r="J14" s="109">
        <v>260000</v>
      </c>
      <c r="K14" s="110">
        <v>13702024</v>
      </c>
      <c r="L14" s="109"/>
      <c r="M14" s="110"/>
      <c r="N14" s="109"/>
      <c r="O14" s="110"/>
      <c r="P14" s="109">
        <f t="shared" si="1"/>
        <v>4244000</v>
      </c>
      <c r="Q14" s="110">
        <f t="shared" si="2"/>
        <v>13702024</v>
      </c>
      <c r="R14" s="54">
        <f t="shared" si="3"/>
        <v>-93.47389558232932</v>
      </c>
      <c r="S14" s="55">
        <f t="shared" si="4"/>
        <v>0</v>
      </c>
      <c r="T14" s="54">
        <f t="shared" si="5"/>
        <v>42.44</v>
      </c>
      <c r="U14" s="56">
        <f t="shared" si="6"/>
        <v>137.02024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14000000</v>
      </c>
      <c r="C17" s="111">
        <f>SUM(C9:C16)</f>
        <v>0</v>
      </c>
      <c r="D17" s="111"/>
      <c r="E17" s="111">
        <f t="shared" si="0"/>
        <v>14000000</v>
      </c>
      <c r="F17" s="112">
        <f t="shared" ref="F17:O17" si="7">SUM(F9:F16)</f>
        <v>14000000</v>
      </c>
      <c r="G17" s="113">
        <f t="shared" si="7"/>
        <v>12800000</v>
      </c>
      <c r="H17" s="112">
        <f t="shared" si="7"/>
        <v>4253000</v>
      </c>
      <c r="I17" s="113">
        <f t="shared" si="7"/>
        <v>0</v>
      </c>
      <c r="J17" s="112">
        <f t="shared" si="7"/>
        <v>831000</v>
      </c>
      <c r="K17" s="113">
        <f t="shared" si="7"/>
        <v>14479515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5084000</v>
      </c>
      <c r="Q17" s="113">
        <f t="shared" si="2"/>
        <v>14479515</v>
      </c>
      <c r="R17" s="58">
        <f t="shared" si="3"/>
        <v>-80.460851163884314</v>
      </c>
      <c r="S17" s="59">
        <f t="shared" si="4"/>
        <v>0</v>
      </c>
      <c r="T17" s="58">
        <f>IF((SUM($E9:$E14))=0,0,(P17/(SUM($E9:$E14))*100))</f>
        <v>39.107692307692311</v>
      </c>
      <c r="U17" s="60">
        <f>IF((SUM($E9:$E14))=0,0,(Q17/(SUM($E9:$E14))*100))</f>
        <v>111.38088461538462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16000000</v>
      </c>
      <c r="D22" s="108"/>
      <c r="E22" s="108">
        <f t="shared" si="8"/>
        <v>16000000</v>
      </c>
      <c r="F22" s="109">
        <v>16000000</v>
      </c>
      <c r="G22" s="110">
        <v>16000000</v>
      </c>
      <c r="H22" s="109"/>
      <c r="I22" s="110"/>
      <c r="J22" s="109">
        <v>3772000</v>
      </c>
      <c r="K22" s="110"/>
      <c r="L22" s="109"/>
      <c r="M22" s="110"/>
      <c r="N22" s="109"/>
      <c r="O22" s="110"/>
      <c r="P22" s="109">
        <f t="shared" si="9"/>
        <v>3772000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23.574999999999999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16000000</v>
      </c>
      <c r="D26" s="111"/>
      <c r="E26" s="111">
        <f t="shared" si="8"/>
        <v>16000000</v>
      </c>
      <c r="F26" s="112">
        <f t="shared" ref="F26:O26" si="15">SUM(F19:F25)</f>
        <v>16000000</v>
      </c>
      <c r="G26" s="113">
        <f t="shared" si="15"/>
        <v>16000000</v>
      </c>
      <c r="H26" s="112">
        <f t="shared" si="15"/>
        <v>0</v>
      </c>
      <c r="I26" s="113">
        <f t="shared" si="15"/>
        <v>0</v>
      </c>
      <c r="J26" s="112">
        <f t="shared" si="15"/>
        <v>3772000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3772000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23.574999999999999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2619000</v>
      </c>
      <c r="C34" s="108"/>
      <c r="D34" s="108"/>
      <c r="E34" s="108">
        <f>$B34      +$C34      +$D34</f>
        <v>2619000</v>
      </c>
      <c r="F34" s="109">
        <v>2619000</v>
      </c>
      <c r="G34" s="110">
        <v>1834000</v>
      </c>
      <c r="H34" s="109">
        <v>189000</v>
      </c>
      <c r="I34" s="110"/>
      <c r="J34" s="109">
        <v>464000</v>
      </c>
      <c r="K34" s="110">
        <v>2429147</v>
      </c>
      <c r="L34" s="109"/>
      <c r="M34" s="110"/>
      <c r="N34" s="109"/>
      <c r="O34" s="110"/>
      <c r="P34" s="109">
        <f>$H34      +$J34      +$L34      +$N34</f>
        <v>653000</v>
      </c>
      <c r="Q34" s="110">
        <f>$I34      +$K34      +$M34      +$O34</f>
        <v>2429147</v>
      </c>
      <c r="R34" s="54">
        <f>IF(($H34      =0),0,((($J34      -$H34      )/$H34      )*100))</f>
        <v>145.50264550264552</v>
      </c>
      <c r="S34" s="55">
        <f>IF(($I34      =0),0,((($K34      -$I34      )/$I34      )*100))</f>
        <v>0</v>
      </c>
      <c r="T34" s="54">
        <f>IF(($E34      =0),0,(($P34      /$E34      )*100))</f>
        <v>24.933180603283699</v>
      </c>
      <c r="U34" s="56">
        <f>IF(($E34      =0),0,(($Q34      /$E34      )*100))</f>
        <v>92.75093547155403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2619000</v>
      </c>
      <c r="C35" s="111">
        <f>C34</f>
        <v>0</v>
      </c>
      <c r="D35" s="111"/>
      <c r="E35" s="111">
        <f>$B35      +$C35      +$D35</f>
        <v>2619000</v>
      </c>
      <c r="F35" s="112">
        <f t="shared" ref="F35:O35" si="17">F34</f>
        <v>2619000</v>
      </c>
      <c r="G35" s="113">
        <f t="shared" si="17"/>
        <v>1834000</v>
      </c>
      <c r="H35" s="112">
        <f t="shared" si="17"/>
        <v>189000</v>
      </c>
      <c r="I35" s="113">
        <f t="shared" si="17"/>
        <v>0</v>
      </c>
      <c r="J35" s="112">
        <f t="shared" si="17"/>
        <v>464000</v>
      </c>
      <c r="K35" s="113">
        <f t="shared" si="17"/>
        <v>2429147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653000</v>
      </c>
      <c r="Q35" s="113">
        <f>$I35      +$K35      +$M35      +$O35</f>
        <v>2429147</v>
      </c>
      <c r="R35" s="58">
        <f>IF(($H35      =0),0,((($J35      -$H35      )/$H35      )*100))</f>
        <v>145.50264550264552</v>
      </c>
      <c r="S35" s="59">
        <f>IF(($I35      =0),0,((($K35      -$I35      )/$I35      )*100))</f>
        <v>0</v>
      </c>
      <c r="T35" s="58">
        <f>IF($E35   =0,0,($P35   /$E35   )*100)</f>
        <v>24.933180603283699</v>
      </c>
      <c r="U35" s="60">
        <f>IF($E35   =0,0,($Q35   /$E35   )*100)</f>
        <v>92.75093547155403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665000</v>
      </c>
      <c r="C38" s="108"/>
      <c r="D38" s="108"/>
      <c r="E38" s="108">
        <f t="shared" si="18"/>
        <v>665000</v>
      </c>
      <c r="F38" s="109">
        <v>605000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665000</v>
      </c>
      <c r="C42" s="111">
        <f>SUM(C37:C41)</f>
        <v>0</v>
      </c>
      <c r="D42" s="111"/>
      <c r="E42" s="111">
        <f t="shared" si="18"/>
        <v>665000</v>
      </c>
      <c r="F42" s="112">
        <f t="shared" ref="F42:O42" si="25">SUM(F37:F41)</f>
        <v>605000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42000000</v>
      </c>
      <c r="C46" s="108"/>
      <c r="D46" s="108"/>
      <c r="E46" s="108">
        <f t="shared" si="26"/>
        <v>42000000</v>
      </c>
      <c r="F46" s="109">
        <v>42000000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60855000</v>
      </c>
      <c r="C53" s="108"/>
      <c r="D53" s="108"/>
      <c r="E53" s="108">
        <f t="shared" si="26"/>
        <v>60855000</v>
      </c>
      <c r="F53" s="109">
        <v>60855000</v>
      </c>
      <c r="G53" s="110">
        <v>50000000</v>
      </c>
      <c r="H53" s="109"/>
      <c r="I53" s="110"/>
      <c r="J53" s="109">
        <v>24661000</v>
      </c>
      <c r="K53" s="110">
        <v>24775732</v>
      </c>
      <c r="L53" s="109"/>
      <c r="M53" s="110"/>
      <c r="N53" s="109"/>
      <c r="O53" s="110"/>
      <c r="P53" s="109">
        <f t="shared" si="27"/>
        <v>24661000</v>
      </c>
      <c r="Q53" s="110">
        <f t="shared" si="28"/>
        <v>24775732</v>
      </c>
      <c r="R53" s="54">
        <f t="shared" si="29"/>
        <v>0</v>
      </c>
      <c r="S53" s="55">
        <f t="shared" si="30"/>
        <v>0</v>
      </c>
      <c r="T53" s="54">
        <f t="shared" si="31"/>
        <v>40.524196861391829</v>
      </c>
      <c r="U53" s="56">
        <f t="shared" si="32"/>
        <v>40.712730260455182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102855000</v>
      </c>
      <c r="C55" s="111">
        <f>SUM(C44:C54)</f>
        <v>0</v>
      </c>
      <c r="D55" s="111"/>
      <c r="E55" s="111">
        <f t="shared" si="26"/>
        <v>102855000</v>
      </c>
      <c r="F55" s="112">
        <f t="shared" ref="F55:O55" si="33">SUM(F44:F54)</f>
        <v>102855000</v>
      </c>
      <c r="G55" s="113">
        <f t="shared" si="33"/>
        <v>50000000</v>
      </c>
      <c r="H55" s="112">
        <f t="shared" si="33"/>
        <v>0</v>
      </c>
      <c r="I55" s="113">
        <f t="shared" si="33"/>
        <v>0</v>
      </c>
      <c r="J55" s="112">
        <f t="shared" si="33"/>
        <v>24661000</v>
      </c>
      <c r="K55" s="113">
        <f t="shared" si="33"/>
        <v>24775732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24661000</v>
      </c>
      <c r="Q55" s="113">
        <f t="shared" si="28"/>
        <v>24775732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40.524196861391829</v>
      </c>
      <c r="U55" s="60">
        <f>IF((+$E45+$E47+$E49+$E50+$E53) =0,0,(Q55   /(+$E45+$E47+$E49+$E50+$E53) )*100)</f>
        <v>40.712730260455182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120139000</v>
      </c>
      <c r="C69" s="120">
        <f>SUM(C9:C16,C19:C25,C28:C31,C34,C37:C41,C44:C54,C57:C60,C63:C67)</f>
        <v>16000000</v>
      </c>
      <c r="D69" s="120"/>
      <c r="E69" s="120">
        <f t="shared" si="35"/>
        <v>136139000</v>
      </c>
      <c r="F69" s="121">
        <f t="shared" ref="F69:O69" si="43">SUM(F9:F16,F19:F25,F28:F31,F34,F37:F41,F44:F54,F57:F60,F63:F67)</f>
        <v>136079000</v>
      </c>
      <c r="G69" s="122">
        <f t="shared" si="43"/>
        <v>80634000</v>
      </c>
      <c r="H69" s="121">
        <f t="shared" si="43"/>
        <v>4442000</v>
      </c>
      <c r="I69" s="122">
        <f t="shared" si="43"/>
        <v>0</v>
      </c>
      <c r="J69" s="121">
        <f t="shared" si="43"/>
        <v>29728000</v>
      </c>
      <c r="K69" s="122">
        <f t="shared" si="43"/>
        <v>41684394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34170000</v>
      </c>
      <c r="Q69" s="122">
        <f t="shared" si="37"/>
        <v>41684394</v>
      </c>
      <c r="R69" s="67">
        <f t="shared" si="38"/>
        <v>569.24808644754614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36.95092674697753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45.076879987888482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97509000</v>
      </c>
      <c r="C71" s="108"/>
      <c r="D71" s="108"/>
      <c r="E71" s="108">
        <f>$B71      +$C71      +$D71</f>
        <v>97509000</v>
      </c>
      <c r="F71" s="109">
        <v>97509000</v>
      </c>
      <c r="G71" s="110">
        <v>43540000</v>
      </c>
      <c r="H71" s="109">
        <v>11847000</v>
      </c>
      <c r="I71" s="110"/>
      <c r="J71" s="109">
        <v>10188000</v>
      </c>
      <c r="K71" s="110">
        <v>15782058</v>
      </c>
      <c r="L71" s="109"/>
      <c r="M71" s="110"/>
      <c r="N71" s="109"/>
      <c r="O71" s="110"/>
      <c r="P71" s="109">
        <f>$H71      +$J71      +$L71      +$N71</f>
        <v>22035000</v>
      </c>
      <c r="Q71" s="110">
        <f>$I71      +$K71      +$M71      +$O71</f>
        <v>15782058</v>
      </c>
      <c r="R71" s="54">
        <f>IF(($H71      =0),0,((($J71      -$H71      )/$H71      )*100))</f>
        <v>-14.003545201316788</v>
      </c>
      <c r="S71" s="55">
        <f>IF(($I71      =0),0,((($K71      -$I71      )/$I71      )*100))</f>
        <v>0</v>
      </c>
      <c r="T71" s="54">
        <f>IF(($E71      =0),0,(($P71      /$E71      )*100))</f>
        <v>22.597914038704118</v>
      </c>
      <c r="U71" s="56">
        <f>IF(($E71      =0),0,(($Q71      /$E71      )*100))</f>
        <v>16.185232132418545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97509000</v>
      </c>
      <c r="C73" s="117">
        <f>SUM(C71:C72)</f>
        <v>0</v>
      </c>
      <c r="D73" s="117"/>
      <c r="E73" s="117">
        <f>$B73      +$C73      +$D73</f>
        <v>97509000</v>
      </c>
      <c r="F73" s="118">
        <f t="shared" ref="F73:O73" si="44">SUM(F71:F72)</f>
        <v>97509000</v>
      </c>
      <c r="G73" s="119">
        <f t="shared" si="44"/>
        <v>43540000</v>
      </c>
      <c r="H73" s="118">
        <f t="shared" si="44"/>
        <v>11847000</v>
      </c>
      <c r="I73" s="119">
        <f t="shared" si="44"/>
        <v>0</v>
      </c>
      <c r="J73" s="118">
        <f t="shared" si="44"/>
        <v>10188000</v>
      </c>
      <c r="K73" s="119">
        <f t="shared" si="44"/>
        <v>15782058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22035000</v>
      </c>
      <c r="Q73" s="119">
        <f>$I73      +$K73      +$M73      +$O73</f>
        <v>15782058</v>
      </c>
      <c r="R73" s="63">
        <f>IF(($H73      =0),0,((($J73      -$H73      )/$H73      )*100))</f>
        <v>-14.003545201316788</v>
      </c>
      <c r="S73" s="64">
        <f>IF(($I73      =0),0,((($K73      -$I73      )/$I73      )*100))</f>
        <v>0</v>
      </c>
      <c r="T73" s="63">
        <f>IF(($E71      =0),0,(($P71      /$E71      )*100))</f>
        <v>22.597914038704118</v>
      </c>
      <c r="U73" s="65">
        <f>IF($E71   =0,0,($Q71   /$E71 )*100)</f>
        <v>16.185232132418545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97509000</v>
      </c>
      <c r="C74" s="120">
        <f>SUM(C71:C72)</f>
        <v>0</v>
      </c>
      <c r="D74" s="120"/>
      <c r="E74" s="120">
        <f>$B74      +$C74      +$D74</f>
        <v>97509000</v>
      </c>
      <c r="F74" s="121">
        <f t="shared" ref="F74:O74" si="45">SUM(F71:F72)</f>
        <v>97509000</v>
      </c>
      <c r="G74" s="122">
        <f t="shared" si="45"/>
        <v>43540000</v>
      </c>
      <c r="H74" s="121">
        <f t="shared" si="45"/>
        <v>11847000</v>
      </c>
      <c r="I74" s="122">
        <f t="shared" si="45"/>
        <v>0</v>
      </c>
      <c r="J74" s="121">
        <f t="shared" si="45"/>
        <v>10188000</v>
      </c>
      <c r="K74" s="122">
        <f t="shared" si="45"/>
        <v>15782058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22035000</v>
      </c>
      <c r="Q74" s="122">
        <f>$I74      +$K74      +$M74      +$O74</f>
        <v>15782058</v>
      </c>
      <c r="R74" s="67">
        <f>IF(($H74      =0),0,((($J74      -$H74      )/$H74      )*100))</f>
        <v>-14.003545201316788</v>
      </c>
      <c r="S74" s="68">
        <f>IF(($I74      =0),0,((($K74      -$I74      )/$I74      )*100))</f>
        <v>0</v>
      </c>
      <c r="T74" s="67">
        <f>IF(($E71      =0),0,(($P71      /$E71      )*100))</f>
        <v>22.597914038704118</v>
      </c>
      <c r="U74" s="71">
        <f>IF($E71   =0,0,($Q71   /$E71 )*100)</f>
        <v>16.185232132418545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217648000</v>
      </c>
      <c r="C75" s="120">
        <f>SUM(C9:C16,C19:C25,C28:C31,C34,C37:C41,C44:C54,C57:C60,C63:C67,C71:C72)</f>
        <v>16000000</v>
      </c>
      <c r="D75" s="120"/>
      <c r="E75" s="120">
        <f>$B75      +$C75      +$D75</f>
        <v>233648000</v>
      </c>
      <c r="F75" s="121">
        <f t="shared" ref="F75:O75" si="46">SUM(F9:F16,F19:F25,F28:F31,F34,F37:F41,F44:F54,F57:F60,F63:F67,F71:F72)</f>
        <v>233588000</v>
      </c>
      <c r="G75" s="122">
        <f t="shared" si="46"/>
        <v>124174000</v>
      </c>
      <c r="H75" s="121">
        <f t="shared" si="46"/>
        <v>16289000</v>
      </c>
      <c r="I75" s="122">
        <f t="shared" si="46"/>
        <v>0</v>
      </c>
      <c r="J75" s="121">
        <f t="shared" si="46"/>
        <v>39916000</v>
      </c>
      <c r="K75" s="122">
        <f t="shared" si="46"/>
        <v>57466452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56205000</v>
      </c>
      <c r="Q75" s="122">
        <f>$I75      +$K75      +$M75      +$O75</f>
        <v>57466452</v>
      </c>
      <c r="R75" s="67">
        <f>IF(($H75      =0),0,((($J75      -$H75      )/$H75      )*100))</f>
        <v>145.04880594266069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29.584225957059317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30.248207471194792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gbGWXYg9SFMm2EnA3t8MziPJ8TCV05jYni1wEL+/5h+EUK1BE1Qm0KU6Za3FseK1X/+uWHRpsRTmoe50rZIdQ==" saltValue="XVUf4PT8DuLvv9dQINFR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135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1100000</v>
      </c>
      <c r="C10" s="108"/>
      <c r="D10" s="108"/>
      <c r="E10" s="108">
        <f t="shared" ref="E10:E17" si="0">$B10      +$C10      +$D10</f>
        <v>1100000</v>
      </c>
      <c r="F10" s="109">
        <v>1100000</v>
      </c>
      <c r="G10" s="110">
        <v>1100000</v>
      </c>
      <c r="H10" s="109">
        <v>90000</v>
      </c>
      <c r="I10" s="110"/>
      <c r="J10" s="109">
        <v>90000</v>
      </c>
      <c r="K10" s="110"/>
      <c r="L10" s="109"/>
      <c r="M10" s="110"/>
      <c r="N10" s="109"/>
      <c r="O10" s="110"/>
      <c r="P10" s="109">
        <f t="shared" ref="P10:P17" si="1">$H10      +$J10      +$L10      +$N10</f>
        <v>180000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16.363636363636363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1100000</v>
      </c>
      <c r="C17" s="111">
        <f>SUM(C9:C16)</f>
        <v>0</v>
      </c>
      <c r="D17" s="111"/>
      <c r="E17" s="111">
        <f t="shared" si="0"/>
        <v>1100000</v>
      </c>
      <c r="F17" s="112">
        <f t="shared" ref="F17:O17" si="7">SUM(F9:F16)</f>
        <v>1100000</v>
      </c>
      <c r="G17" s="113">
        <f t="shared" si="7"/>
        <v>1100000</v>
      </c>
      <c r="H17" s="112">
        <f t="shared" si="7"/>
        <v>90000</v>
      </c>
      <c r="I17" s="113">
        <f t="shared" si="7"/>
        <v>0</v>
      </c>
      <c r="J17" s="112">
        <f t="shared" si="7"/>
        <v>90000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180000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16.363636363636363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2884000</v>
      </c>
      <c r="C31" s="108"/>
      <c r="D31" s="108"/>
      <c r="E31" s="108">
        <f>$B31      +$C31      +$D31</f>
        <v>2884000</v>
      </c>
      <c r="F31" s="109">
        <v>2884000</v>
      </c>
      <c r="G31" s="110">
        <v>2019000</v>
      </c>
      <c r="H31" s="109"/>
      <c r="I31" s="110"/>
      <c r="J31" s="109">
        <v>575000</v>
      </c>
      <c r="K31" s="110"/>
      <c r="L31" s="109"/>
      <c r="M31" s="110"/>
      <c r="N31" s="109"/>
      <c r="O31" s="110"/>
      <c r="P31" s="109">
        <f>$H31      +$J31      +$L31      +$N31</f>
        <v>575000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19.937586685159499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2884000</v>
      </c>
      <c r="C32" s="111">
        <f>SUM(C28:C31)</f>
        <v>0</v>
      </c>
      <c r="D32" s="111"/>
      <c r="E32" s="111">
        <f>$B32      +$C32      +$D32</f>
        <v>2884000</v>
      </c>
      <c r="F32" s="112">
        <f t="shared" ref="F32:O32" si="16">SUM(F28:F31)</f>
        <v>2884000</v>
      </c>
      <c r="G32" s="113">
        <f t="shared" si="16"/>
        <v>2019000</v>
      </c>
      <c r="H32" s="112">
        <f t="shared" si="16"/>
        <v>0</v>
      </c>
      <c r="I32" s="113">
        <f t="shared" si="16"/>
        <v>0</v>
      </c>
      <c r="J32" s="112">
        <f t="shared" si="16"/>
        <v>575000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575000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19.937586685159499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2211000</v>
      </c>
      <c r="C34" s="108"/>
      <c r="D34" s="108"/>
      <c r="E34" s="108">
        <f>$B34      +$C34      +$D34</f>
        <v>2211000</v>
      </c>
      <c r="F34" s="109">
        <v>2211000</v>
      </c>
      <c r="G34" s="110">
        <v>1549000</v>
      </c>
      <c r="H34" s="109">
        <v>535000</v>
      </c>
      <c r="I34" s="110">
        <v>1196785</v>
      </c>
      <c r="J34" s="109">
        <v>763000</v>
      </c>
      <c r="K34" s="110">
        <v>-2519821</v>
      </c>
      <c r="L34" s="109"/>
      <c r="M34" s="110"/>
      <c r="N34" s="109"/>
      <c r="O34" s="110"/>
      <c r="P34" s="109">
        <f>$H34      +$J34      +$L34      +$N34</f>
        <v>1298000</v>
      </c>
      <c r="Q34" s="110">
        <f>$I34      +$K34      +$M34      +$O34</f>
        <v>-1323036</v>
      </c>
      <c r="R34" s="54">
        <f>IF(($H34      =0),0,((($J34      -$H34      )/$H34      )*100))</f>
        <v>42.616822429906541</v>
      </c>
      <c r="S34" s="55">
        <f>IF(($I34      =0),0,((($K34      -$I34      )/$I34      )*100))</f>
        <v>-310.54917967721855</v>
      </c>
      <c r="T34" s="54">
        <f>IF(($E34      =0),0,(($P34      /$E34      )*100))</f>
        <v>58.706467661691541</v>
      </c>
      <c r="U34" s="56">
        <f>IF(($E34      =0),0,(($Q34      /$E34      )*100))</f>
        <v>-59.838805970149252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2211000</v>
      </c>
      <c r="C35" s="111">
        <f>C34</f>
        <v>0</v>
      </c>
      <c r="D35" s="111"/>
      <c r="E35" s="111">
        <f>$B35      +$C35      +$D35</f>
        <v>2211000</v>
      </c>
      <c r="F35" s="112">
        <f t="shared" ref="F35:O35" si="17">F34</f>
        <v>2211000</v>
      </c>
      <c r="G35" s="113">
        <f t="shared" si="17"/>
        <v>1549000</v>
      </c>
      <c r="H35" s="112">
        <f t="shared" si="17"/>
        <v>535000</v>
      </c>
      <c r="I35" s="113">
        <f t="shared" si="17"/>
        <v>1196785</v>
      </c>
      <c r="J35" s="112">
        <f t="shared" si="17"/>
        <v>763000</v>
      </c>
      <c r="K35" s="113">
        <f t="shared" si="17"/>
        <v>-2519821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1298000</v>
      </c>
      <c r="Q35" s="113">
        <f>$I35      +$K35      +$M35      +$O35</f>
        <v>-1323036</v>
      </c>
      <c r="R35" s="58">
        <f>IF(($H35      =0),0,((($J35      -$H35      )/$H35      )*100))</f>
        <v>42.616822429906541</v>
      </c>
      <c r="S35" s="59">
        <f>IF(($I35      =0),0,((($K35      -$I35      )/$I35      )*100))</f>
        <v>-310.54917967721855</v>
      </c>
      <c r="T35" s="58">
        <f>IF($E35   =0,0,($P35   /$E35   )*100)</f>
        <v>58.706467661691541</v>
      </c>
      <c r="U35" s="60">
        <f>IF($E35   =0,0,($Q35   /$E35   )*100)</f>
        <v>-59.838805970149252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2500000</v>
      </c>
      <c r="H40" s="109"/>
      <c r="I40" s="110"/>
      <c r="J40" s="109">
        <v>1089000</v>
      </c>
      <c r="K40" s="110"/>
      <c r="L40" s="109"/>
      <c r="M40" s="110"/>
      <c r="N40" s="109"/>
      <c r="O40" s="110"/>
      <c r="P40" s="109">
        <f t="shared" si="19"/>
        <v>1089000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27.224999999999998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4000000</v>
      </c>
      <c r="C42" s="111">
        <f>SUM(C37:C41)</f>
        <v>0</v>
      </c>
      <c r="D42" s="111"/>
      <c r="E42" s="111">
        <f t="shared" si="18"/>
        <v>4000000</v>
      </c>
      <c r="F42" s="112">
        <f t="shared" ref="F42:O42" si="25">SUM(F37:F41)</f>
        <v>4000000</v>
      </c>
      <c r="G42" s="113">
        <f t="shared" si="25"/>
        <v>2500000</v>
      </c>
      <c r="H42" s="112">
        <f t="shared" si="25"/>
        <v>0</v>
      </c>
      <c r="I42" s="113">
        <f t="shared" si="25"/>
        <v>0</v>
      </c>
      <c r="J42" s="112">
        <f t="shared" si="25"/>
        <v>1089000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1089000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27.224999999999998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10195000</v>
      </c>
      <c r="C69" s="120">
        <f>SUM(C9:C16,C19:C25,C28:C31,C34,C37:C41,C44:C54,C57:C60,C63:C67)</f>
        <v>0</v>
      </c>
      <c r="D69" s="120"/>
      <c r="E69" s="120">
        <f t="shared" si="35"/>
        <v>10195000</v>
      </c>
      <c r="F69" s="121">
        <f t="shared" ref="F69:O69" si="43">SUM(F9:F16,F19:F25,F28:F31,F34,F37:F41,F44:F54,F57:F60,F63:F67)</f>
        <v>10195000</v>
      </c>
      <c r="G69" s="122">
        <f t="shared" si="43"/>
        <v>7168000</v>
      </c>
      <c r="H69" s="121">
        <f t="shared" si="43"/>
        <v>625000</v>
      </c>
      <c r="I69" s="122">
        <f t="shared" si="43"/>
        <v>1196785</v>
      </c>
      <c r="J69" s="121">
        <f t="shared" si="43"/>
        <v>2517000</v>
      </c>
      <c r="K69" s="122">
        <f t="shared" si="43"/>
        <v>-2519821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3142000</v>
      </c>
      <c r="Q69" s="122">
        <f t="shared" si="37"/>
        <v>-1323036</v>
      </c>
      <c r="R69" s="67">
        <f t="shared" si="38"/>
        <v>302.72000000000003</v>
      </c>
      <c r="S69" s="68">
        <f t="shared" si="39"/>
        <v>-310.54917967721855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30.819028935752819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-12.97730259931339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10195000</v>
      </c>
      <c r="C75" s="120">
        <f>SUM(C9:C16,C19:C25,C28:C31,C34,C37:C41,C44:C54,C57:C60,C63:C67,C71:C72)</f>
        <v>0</v>
      </c>
      <c r="D75" s="120"/>
      <c r="E75" s="120">
        <f>$B75      +$C75      +$D75</f>
        <v>10195000</v>
      </c>
      <c r="F75" s="121">
        <f t="shared" ref="F75:O75" si="46">SUM(F9:F16,F19:F25,F28:F31,F34,F37:F41,F44:F54,F57:F60,F63:F67,F71:F72)</f>
        <v>10195000</v>
      </c>
      <c r="G75" s="122">
        <f t="shared" si="46"/>
        <v>7168000</v>
      </c>
      <c r="H75" s="121">
        <f t="shared" si="46"/>
        <v>625000</v>
      </c>
      <c r="I75" s="122">
        <f t="shared" si="46"/>
        <v>1196785</v>
      </c>
      <c r="J75" s="121">
        <f t="shared" si="46"/>
        <v>2517000</v>
      </c>
      <c r="K75" s="122">
        <f t="shared" si="46"/>
        <v>-2519821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3142000</v>
      </c>
      <c r="Q75" s="122">
        <f>$I75      +$K75      +$M75      +$O75</f>
        <v>-1323036</v>
      </c>
      <c r="R75" s="67">
        <f>IF(($H75      =0),0,((($J75      -$H75      )/$H75      )*100))</f>
        <v>302.72000000000003</v>
      </c>
      <c r="S75" s="68">
        <f>IF(($I75      =0),0,((($K75      -$I75      )/$I75      )*100))</f>
        <v>-310.54917967721855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30.819028935752819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-12.97730259931339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WZ9tJMJMwMRVG9hRJL6J5OPAfhbQ5a702WzdrKMJsNhLJDmEvYvSjrgKcrNr6pY8i4tiaYT9mIMj98NvkC0Vaw==" saltValue="/2cbQClc9AiggETjzHruu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115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2900000</v>
      </c>
      <c r="C10" s="108"/>
      <c r="D10" s="108"/>
      <c r="E10" s="108">
        <f t="shared" ref="E10:E17" si="0">$B10      +$C10      +$D10</f>
        <v>2900000</v>
      </c>
      <c r="F10" s="109">
        <v>2900000</v>
      </c>
      <c r="G10" s="110">
        <v>2900000</v>
      </c>
      <c r="H10" s="109">
        <v>126000</v>
      </c>
      <c r="I10" s="110"/>
      <c r="J10" s="109">
        <v>475000</v>
      </c>
      <c r="K10" s="110">
        <v>641541</v>
      </c>
      <c r="L10" s="109"/>
      <c r="M10" s="110"/>
      <c r="N10" s="109"/>
      <c r="O10" s="110"/>
      <c r="P10" s="109">
        <f t="shared" ref="P10:P17" si="1">$H10      +$J10      +$L10      +$N10</f>
        <v>601000</v>
      </c>
      <c r="Q10" s="110">
        <f t="shared" ref="Q10:Q17" si="2">$I10      +$K10      +$M10      +$O10</f>
        <v>641541</v>
      </c>
      <c r="R10" s="54">
        <f t="shared" ref="R10:R17" si="3">IF(($H10      =0),0,((($J10      -$H10      )/$H10      )*100))</f>
        <v>276.98412698412699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20.724137931034484</v>
      </c>
      <c r="U10" s="56">
        <f t="shared" ref="U10:U16" si="6">IF(($E10      =0),0,(($Q10      /$E10      )*100))</f>
        <v>22.122103448275862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2900000</v>
      </c>
      <c r="C17" s="111">
        <f>SUM(C9:C16)</f>
        <v>0</v>
      </c>
      <c r="D17" s="111"/>
      <c r="E17" s="111">
        <f t="shared" si="0"/>
        <v>2900000</v>
      </c>
      <c r="F17" s="112">
        <f t="shared" ref="F17:O17" si="7">SUM(F9:F16)</f>
        <v>2900000</v>
      </c>
      <c r="G17" s="113">
        <f t="shared" si="7"/>
        <v>2900000</v>
      </c>
      <c r="H17" s="112">
        <f t="shared" si="7"/>
        <v>126000</v>
      </c>
      <c r="I17" s="113">
        <f t="shared" si="7"/>
        <v>0</v>
      </c>
      <c r="J17" s="112">
        <f t="shared" si="7"/>
        <v>475000</v>
      </c>
      <c r="K17" s="113">
        <f t="shared" si="7"/>
        <v>641541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601000</v>
      </c>
      <c r="Q17" s="113">
        <f t="shared" si="2"/>
        <v>641541</v>
      </c>
      <c r="R17" s="58">
        <f t="shared" si="3"/>
        <v>276.98412698412699</v>
      </c>
      <c r="S17" s="59">
        <f t="shared" si="4"/>
        <v>0</v>
      </c>
      <c r="T17" s="58">
        <f>IF((SUM($E9:$E14))=0,0,(P17/(SUM($E9:$E14))*100))</f>
        <v>20.724137931034484</v>
      </c>
      <c r="U17" s="60">
        <f>IF((SUM($E9:$E14))=0,0,(Q17/(SUM($E9:$E14))*100))</f>
        <v>22.122103448275862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1836000</v>
      </c>
      <c r="C34" s="108"/>
      <c r="D34" s="108"/>
      <c r="E34" s="108">
        <f>$B34      +$C34      +$D34</f>
        <v>1836000</v>
      </c>
      <c r="F34" s="109">
        <v>1836000</v>
      </c>
      <c r="G34" s="110">
        <v>1286000</v>
      </c>
      <c r="H34" s="109">
        <v>420000</v>
      </c>
      <c r="I34" s="110"/>
      <c r="J34" s="109"/>
      <c r="K34" s="110">
        <v>1260000</v>
      </c>
      <c r="L34" s="109"/>
      <c r="M34" s="110"/>
      <c r="N34" s="109"/>
      <c r="O34" s="110"/>
      <c r="P34" s="109">
        <f>$H34      +$J34      +$L34      +$N34</f>
        <v>420000</v>
      </c>
      <c r="Q34" s="110">
        <f>$I34      +$K34      +$M34      +$O34</f>
        <v>1260000</v>
      </c>
      <c r="R34" s="54">
        <f>IF(($H34      =0),0,((($J34      -$H34      )/$H34      )*100))</f>
        <v>-100</v>
      </c>
      <c r="S34" s="55">
        <f>IF(($I34      =0),0,((($K34      -$I34      )/$I34      )*100))</f>
        <v>0</v>
      </c>
      <c r="T34" s="54">
        <f>IF(($E34      =0),0,(($P34      /$E34      )*100))</f>
        <v>22.875816993464053</v>
      </c>
      <c r="U34" s="56">
        <f>IF(($E34      =0),0,(($Q34      /$E34      )*100))</f>
        <v>68.627450980392155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1836000</v>
      </c>
      <c r="C35" s="111">
        <f>C34</f>
        <v>0</v>
      </c>
      <c r="D35" s="111"/>
      <c r="E35" s="111">
        <f>$B35      +$C35      +$D35</f>
        <v>1836000</v>
      </c>
      <c r="F35" s="112">
        <f t="shared" ref="F35:O35" si="17">F34</f>
        <v>1836000</v>
      </c>
      <c r="G35" s="113">
        <f t="shared" si="17"/>
        <v>1286000</v>
      </c>
      <c r="H35" s="112">
        <f t="shared" si="17"/>
        <v>420000</v>
      </c>
      <c r="I35" s="113">
        <f t="shared" si="17"/>
        <v>0</v>
      </c>
      <c r="J35" s="112">
        <f t="shared" si="17"/>
        <v>0</v>
      </c>
      <c r="K35" s="113">
        <f t="shared" si="17"/>
        <v>1260000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420000</v>
      </c>
      <c r="Q35" s="113">
        <f>$I35      +$K35      +$M35      +$O35</f>
        <v>1260000</v>
      </c>
      <c r="R35" s="58">
        <f>IF(($H35      =0),0,((($J35      -$H35      )/$H35      )*100))</f>
        <v>-100</v>
      </c>
      <c r="S35" s="59">
        <f>IF(($I35      =0),0,((($K35      -$I35      )/$I35      )*100))</f>
        <v>0</v>
      </c>
      <c r="T35" s="58">
        <f>IF($E35   =0,0,($P35   /$E35   )*100)</f>
        <v>22.875816993464053</v>
      </c>
      <c r="U35" s="60">
        <f>IF($E35   =0,0,($Q35   /$E35   )*100)</f>
        <v>68.627450980392155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28235000</v>
      </c>
      <c r="C37" s="108"/>
      <c r="D37" s="108"/>
      <c r="E37" s="108">
        <f t="shared" ref="E37:E42" si="18">$B37      +$C37      +$D37</f>
        <v>28235000</v>
      </c>
      <c r="F37" s="109">
        <v>28235000</v>
      </c>
      <c r="G37" s="110">
        <v>12706000</v>
      </c>
      <c r="H37" s="109"/>
      <c r="I37" s="110"/>
      <c r="J37" s="109">
        <v>12706000</v>
      </c>
      <c r="K37" s="110">
        <v>12758600</v>
      </c>
      <c r="L37" s="109"/>
      <c r="M37" s="110"/>
      <c r="N37" s="109"/>
      <c r="O37" s="110"/>
      <c r="P37" s="109">
        <f t="shared" ref="P37:P42" si="19">$H37      +$J37      +$L37      +$N37</f>
        <v>12706000</v>
      </c>
      <c r="Q37" s="110">
        <f t="shared" ref="Q37:Q42" si="20">$I37      +$K37      +$M37      +$O37</f>
        <v>12758600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45.000885425889855</v>
      </c>
      <c r="U37" s="56">
        <f t="shared" ref="U37:U41" si="24">IF(($E37      =0),0,(($Q37      /$E37      )*100))</f>
        <v>45.18717903311493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23865000</v>
      </c>
      <c r="C38" s="108"/>
      <c r="D38" s="108"/>
      <c r="E38" s="108">
        <f t="shared" si="18"/>
        <v>23865000</v>
      </c>
      <c r="F38" s="109">
        <v>21698000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52100000</v>
      </c>
      <c r="C42" s="111">
        <f>SUM(C37:C41)</f>
        <v>0</v>
      </c>
      <c r="D42" s="111"/>
      <c r="E42" s="111">
        <f t="shared" si="18"/>
        <v>52100000</v>
      </c>
      <c r="F42" s="112">
        <f t="shared" ref="F42:O42" si="25">SUM(F37:F41)</f>
        <v>49933000</v>
      </c>
      <c r="G42" s="113">
        <f t="shared" si="25"/>
        <v>12706000</v>
      </c>
      <c r="H42" s="112">
        <f t="shared" si="25"/>
        <v>0</v>
      </c>
      <c r="I42" s="113">
        <f t="shared" si="25"/>
        <v>0</v>
      </c>
      <c r="J42" s="112">
        <f t="shared" si="25"/>
        <v>12706000</v>
      </c>
      <c r="K42" s="113">
        <f t="shared" si="25"/>
        <v>12758600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12706000</v>
      </c>
      <c r="Q42" s="113">
        <f t="shared" si="20"/>
        <v>12758600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45.000885425889855</v>
      </c>
      <c r="U42" s="60">
        <f>IF((+$E37+$E40) =0,0,(Q42   /(+$E37+$E40) )*100)</f>
        <v>45.18717903311493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>
        <v>28112000</v>
      </c>
      <c r="C46" s="108"/>
      <c r="D46" s="108"/>
      <c r="E46" s="108">
        <f t="shared" si="26"/>
        <v>28112000</v>
      </c>
      <c r="F46" s="109">
        <v>28112000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17000000</v>
      </c>
      <c r="C54" s="108"/>
      <c r="D54" s="108"/>
      <c r="E54" s="108">
        <f t="shared" si="26"/>
        <v>17000000</v>
      </c>
      <c r="F54" s="109">
        <v>17000000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45112000</v>
      </c>
      <c r="C55" s="111">
        <f>SUM(C44:C54)</f>
        <v>0</v>
      </c>
      <c r="D55" s="111"/>
      <c r="E55" s="111">
        <f t="shared" si="26"/>
        <v>45112000</v>
      </c>
      <c r="F55" s="112">
        <f t="shared" ref="F55:O55" si="33">SUM(F44:F54)</f>
        <v>45112000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101948000</v>
      </c>
      <c r="C69" s="120">
        <f>SUM(C9:C16,C19:C25,C28:C31,C34,C37:C41,C44:C54,C57:C60,C63:C67)</f>
        <v>0</v>
      </c>
      <c r="D69" s="120"/>
      <c r="E69" s="120">
        <f t="shared" si="35"/>
        <v>101948000</v>
      </c>
      <c r="F69" s="121">
        <f t="shared" ref="F69:O69" si="43">SUM(F9:F16,F19:F25,F28:F31,F34,F37:F41,F44:F54,F57:F60,F63:F67)</f>
        <v>99781000</v>
      </c>
      <c r="G69" s="122">
        <f t="shared" si="43"/>
        <v>16892000</v>
      </c>
      <c r="H69" s="121">
        <f t="shared" si="43"/>
        <v>546000</v>
      </c>
      <c r="I69" s="122">
        <f t="shared" si="43"/>
        <v>0</v>
      </c>
      <c r="J69" s="121">
        <f t="shared" si="43"/>
        <v>13181000</v>
      </c>
      <c r="K69" s="122">
        <f t="shared" si="43"/>
        <v>14660141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13727000</v>
      </c>
      <c r="Q69" s="122">
        <f t="shared" si="37"/>
        <v>14660141</v>
      </c>
      <c r="R69" s="67">
        <f t="shared" si="38"/>
        <v>2314.1025641025644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41.633556762002968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44.463743896151165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353671000</v>
      </c>
      <c r="C71" s="108"/>
      <c r="D71" s="108"/>
      <c r="E71" s="108">
        <f>$B71      +$C71      +$D71</f>
        <v>353671000</v>
      </c>
      <c r="F71" s="109">
        <v>353671000</v>
      </c>
      <c r="G71" s="110">
        <v>229870000</v>
      </c>
      <c r="H71" s="109">
        <v>38969000</v>
      </c>
      <c r="I71" s="110"/>
      <c r="J71" s="109">
        <v>132343000</v>
      </c>
      <c r="K71" s="110">
        <v>115636984</v>
      </c>
      <c r="L71" s="109"/>
      <c r="M71" s="110"/>
      <c r="N71" s="109"/>
      <c r="O71" s="110"/>
      <c r="P71" s="109">
        <f>$H71      +$J71      +$L71      +$N71</f>
        <v>171312000</v>
      </c>
      <c r="Q71" s="110">
        <f>$I71      +$K71      +$M71      +$O71</f>
        <v>115636984</v>
      </c>
      <c r="R71" s="54">
        <f>IF(($H71      =0),0,((($J71      -$H71      )/$H71      )*100))</f>
        <v>239.61097282455285</v>
      </c>
      <c r="S71" s="55">
        <f>IF(($I71      =0),0,((($K71      -$I71      )/$I71      )*100))</f>
        <v>0</v>
      </c>
      <c r="T71" s="54">
        <f>IF(($E71      =0),0,(($P71      /$E71      )*100))</f>
        <v>48.438237797274866</v>
      </c>
      <c r="U71" s="56">
        <f>IF(($E71      =0),0,(($Q71      /$E71      )*100))</f>
        <v>32.696201837300769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353671000</v>
      </c>
      <c r="C73" s="117">
        <f>SUM(C71:C72)</f>
        <v>0</v>
      </c>
      <c r="D73" s="117"/>
      <c r="E73" s="117">
        <f>$B73      +$C73      +$D73</f>
        <v>353671000</v>
      </c>
      <c r="F73" s="118">
        <f t="shared" ref="F73:O73" si="44">SUM(F71:F72)</f>
        <v>353671000</v>
      </c>
      <c r="G73" s="119">
        <f t="shared" si="44"/>
        <v>229870000</v>
      </c>
      <c r="H73" s="118">
        <f t="shared" si="44"/>
        <v>38969000</v>
      </c>
      <c r="I73" s="119">
        <f t="shared" si="44"/>
        <v>0</v>
      </c>
      <c r="J73" s="118">
        <f t="shared" si="44"/>
        <v>132343000</v>
      </c>
      <c r="K73" s="119">
        <f t="shared" si="44"/>
        <v>115636984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171312000</v>
      </c>
      <c r="Q73" s="119">
        <f>$I73      +$K73      +$M73      +$O73</f>
        <v>115636984</v>
      </c>
      <c r="R73" s="63">
        <f>IF(($H73      =0),0,((($J73      -$H73      )/$H73      )*100))</f>
        <v>239.61097282455285</v>
      </c>
      <c r="S73" s="64">
        <f>IF(($I73      =0),0,((($K73      -$I73      )/$I73      )*100))</f>
        <v>0</v>
      </c>
      <c r="T73" s="63">
        <f>IF(($E71      =0),0,(($P71      /$E71      )*100))</f>
        <v>48.438237797274866</v>
      </c>
      <c r="U73" s="65">
        <f>IF($E71   =0,0,($Q71   /$E71 )*100)</f>
        <v>32.696201837300769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353671000</v>
      </c>
      <c r="C74" s="120">
        <f>SUM(C71:C72)</f>
        <v>0</v>
      </c>
      <c r="D74" s="120"/>
      <c r="E74" s="120">
        <f>$B74      +$C74      +$D74</f>
        <v>353671000</v>
      </c>
      <c r="F74" s="121">
        <f t="shared" ref="F74:O74" si="45">SUM(F71:F72)</f>
        <v>353671000</v>
      </c>
      <c r="G74" s="122">
        <f t="shared" si="45"/>
        <v>229870000</v>
      </c>
      <c r="H74" s="121">
        <f t="shared" si="45"/>
        <v>38969000</v>
      </c>
      <c r="I74" s="122">
        <f t="shared" si="45"/>
        <v>0</v>
      </c>
      <c r="J74" s="121">
        <f t="shared" si="45"/>
        <v>132343000</v>
      </c>
      <c r="K74" s="122">
        <f t="shared" si="45"/>
        <v>115636984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171312000</v>
      </c>
      <c r="Q74" s="122">
        <f>$I74      +$K74      +$M74      +$O74</f>
        <v>115636984</v>
      </c>
      <c r="R74" s="67">
        <f>IF(($H74      =0),0,((($J74      -$H74      )/$H74      )*100))</f>
        <v>239.61097282455285</v>
      </c>
      <c r="S74" s="68">
        <f>IF(($I74      =0),0,((($K74      -$I74      )/$I74      )*100))</f>
        <v>0</v>
      </c>
      <c r="T74" s="67">
        <f>IF(($E71      =0),0,(($P71      /$E71      )*100))</f>
        <v>48.438237797274866</v>
      </c>
      <c r="U74" s="71">
        <f>IF($E71   =0,0,($Q71   /$E71 )*100)</f>
        <v>32.696201837300769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455619000</v>
      </c>
      <c r="C75" s="120">
        <f>SUM(C9:C16,C19:C25,C28:C31,C34,C37:C41,C44:C54,C57:C60,C63:C67,C71:C72)</f>
        <v>0</v>
      </c>
      <c r="D75" s="120"/>
      <c r="E75" s="120">
        <f>$B75      +$C75      +$D75</f>
        <v>455619000</v>
      </c>
      <c r="F75" s="121">
        <f t="shared" ref="F75:O75" si="46">SUM(F9:F16,F19:F25,F28:F31,F34,F37:F41,F44:F54,F57:F60,F63:F67,F71:F72)</f>
        <v>453452000</v>
      </c>
      <c r="G75" s="122">
        <f t="shared" si="46"/>
        <v>246762000</v>
      </c>
      <c r="H75" s="121">
        <f t="shared" si="46"/>
        <v>39515000</v>
      </c>
      <c r="I75" s="122">
        <f t="shared" si="46"/>
        <v>0</v>
      </c>
      <c r="J75" s="121">
        <f t="shared" si="46"/>
        <v>145524000</v>
      </c>
      <c r="K75" s="122">
        <f t="shared" si="46"/>
        <v>130297125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185039000</v>
      </c>
      <c r="Q75" s="122">
        <f>$I75      +$K75      +$M75      +$O75</f>
        <v>130297125</v>
      </c>
      <c r="R75" s="67">
        <f>IF(($H75      =0),0,((($J75      -$H75      )/$H75      )*100))</f>
        <v>268.27533847905858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47.857966801330434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33.699682134894815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jpDt2udSpcWSyYzwh7edjgK/qM9vOBJgYaYH+MX7v077ufNgycZI0Qc38zfT0sM6lyUNWxSD9UgkjDaj2zvSpQ==" saltValue="W0xN1VEmtDcQcM5HRO9S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1900000</v>
      </c>
      <c r="C10" s="108"/>
      <c r="D10" s="108"/>
      <c r="E10" s="108">
        <f t="shared" ref="E10:E17" si="0">$B10      +$C10      +$D10</f>
        <v>1900000</v>
      </c>
      <c r="F10" s="109">
        <v>1900000</v>
      </c>
      <c r="G10" s="110">
        <v>1900000</v>
      </c>
      <c r="H10" s="109">
        <v>50000</v>
      </c>
      <c r="I10" s="110">
        <v>66468</v>
      </c>
      <c r="J10" s="109">
        <v>148000</v>
      </c>
      <c r="K10" s="110"/>
      <c r="L10" s="109"/>
      <c r="M10" s="110"/>
      <c r="N10" s="109"/>
      <c r="O10" s="110"/>
      <c r="P10" s="109">
        <f t="shared" ref="P10:P17" si="1">$H10      +$J10      +$L10      +$N10</f>
        <v>198000</v>
      </c>
      <c r="Q10" s="110">
        <f t="shared" ref="Q10:Q17" si="2">$I10      +$K10      +$M10      +$O10</f>
        <v>66468</v>
      </c>
      <c r="R10" s="54">
        <f t="shared" ref="R10:R17" si="3">IF(($H10      =0),0,((($J10      -$H10      )/$H10      )*100))</f>
        <v>196</v>
      </c>
      <c r="S10" s="55">
        <f t="shared" ref="S10:S17" si="4">IF(($I10      =0),0,((($K10      -$I10      )/$I10      )*100))</f>
        <v>-100</v>
      </c>
      <c r="T10" s="54">
        <f t="shared" ref="T10:T16" si="5">IF(($E10      =0),0,(($P10      /$E10      )*100))</f>
        <v>10.421052631578947</v>
      </c>
      <c r="U10" s="56">
        <f t="shared" ref="U10:U16" si="6">IF(($E10      =0),0,(($Q10      /$E10      )*100))</f>
        <v>3.498315789473684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>
        <v>15379000</v>
      </c>
      <c r="C14" s="108"/>
      <c r="D14" s="108"/>
      <c r="E14" s="108">
        <f t="shared" si="0"/>
        <v>15379000</v>
      </c>
      <c r="F14" s="109">
        <v>15379000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>
        <v>1000000</v>
      </c>
      <c r="C15" s="108"/>
      <c r="D15" s="108"/>
      <c r="E15" s="108">
        <f t="shared" si="0"/>
        <v>1000000</v>
      </c>
      <c r="F15" s="109">
        <v>1000000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18279000</v>
      </c>
      <c r="C17" s="111">
        <f>SUM(C9:C16)</f>
        <v>0</v>
      </c>
      <c r="D17" s="111"/>
      <c r="E17" s="111">
        <f t="shared" si="0"/>
        <v>18279000</v>
      </c>
      <c r="F17" s="112">
        <f t="shared" ref="F17:O17" si="7">SUM(F9:F16)</f>
        <v>18279000</v>
      </c>
      <c r="G17" s="113">
        <f t="shared" si="7"/>
        <v>1900000</v>
      </c>
      <c r="H17" s="112">
        <f t="shared" si="7"/>
        <v>50000</v>
      </c>
      <c r="I17" s="113">
        <f t="shared" si="7"/>
        <v>66468</v>
      </c>
      <c r="J17" s="112">
        <f t="shared" si="7"/>
        <v>148000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198000</v>
      </c>
      <c r="Q17" s="113">
        <f t="shared" si="2"/>
        <v>66468</v>
      </c>
      <c r="R17" s="58">
        <f t="shared" si="3"/>
        <v>196</v>
      </c>
      <c r="S17" s="59">
        <f t="shared" si="4"/>
        <v>-100</v>
      </c>
      <c r="T17" s="58">
        <f>IF((SUM($E9:$E14))=0,0,(P17/(SUM($E9:$E14))*100))</f>
        <v>1.1458996469703107</v>
      </c>
      <c r="U17" s="60">
        <f>IF((SUM($E9:$E14))=0,0,(Q17/(SUM($E9:$E14))*100))</f>
        <v>0.38467503906476069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>
        <v>225211000</v>
      </c>
      <c r="C30" s="108"/>
      <c r="D30" s="108"/>
      <c r="E30" s="108">
        <f>$B30      +$C30      +$D30</f>
        <v>225211000</v>
      </c>
      <c r="F30" s="109">
        <v>225211000</v>
      </c>
      <c r="G30" s="110">
        <v>135370000</v>
      </c>
      <c r="H30" s="109">
        <v>29553000</v>
      </c>
      <c r="I30" s="110">
        <v>26647862</v>
      </c>
      <c r="J30" s="109">
        <v>57217000</v>
      </c>
      <c r="K30" s="110"/>
      <c r="L30" s="109"/>
      <c r="M30" s="110"/>
      <c r="N30" s="109"/>
      <c r="O30" s="110"/>
      <c r="P30" s="109">
        <f>$H30      +$J30      +$L30      +$N30</f>
        <v>86770000</v>
      </c>
      <c r="Q30" s="110">
        <f>$I30      +$K30      +$M30      +$O30</f>
        <v>26647862</v>
      </c>
      <c r="R30" s="54">
        <f>IF(($H30      =0),0,((($J30      -$H30      )/$H30      )*100))</f>
        <v>93.608093932934054</v>
      </c>
      <c r="S30" s="55">
        <f>IF(($I30      =0),0,((($K30      -$I30      )/$I30      )*100))</f>
        <v>-100</v>
      </c>
      <c r="T30" s="54">
        <f>IF(($E30      =0),0,(($P30      /$E30      )*100))</f>
        <v>38.528313448277395</v>
      </c>
      <c r="U30" s="56">
        <f>IF(($E30      =0),0,(($Q30      /$E30      )*100))</f>
        <v>11.832398062261612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225211000</v>
      </c>
      <c r="C32" s="111">
        <f>SUM(C28:C31)</f>
        <v>0</v>
      </c>
      <c r="D32" s="111"/>
      <c r="E32" s="111">
        <f>$B32      +$C32      +$D32</f>
        <v>225211000</v>
      </c>
      <c r="F32" s="112">
        <f t="shared" ref="F32:O32" si="16">SUM(F28:F31)</f>
        <v>225211000</v>
      </c>
      <c r="G32" s="113">
        <f t="shared" si="16"/>
        <v>135370000</v>
      </c>
      <c r="H32" s="112">
        <f t="shared" si="16"/>
        <v>29553000</v>
      </c>
      <c r="I32" s="113">
        <f t="shared" si="16"/>
        <v>26647862</v>
      </c>
      <c r="J32" s="112">
        <f t="shared" si="16"/>
        <v>57217000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86770000</v>
      </c>
      <c r="Q32" s="113">
        <f>$I32      +$K32      +$M32      +$O32</f>
        <v>26647862</v>
      </c>
      <c r="R32" s="58">
        <f>IF(($H32      =0),0,((($J32      -$H32      )/$H32      )*100))</f>
        <v>93.608093932934054</v>
      </c>
      <c r="S32" s="59">
        <f>IF(($I32      =0),0,((($K32      -$I32      )/$I32      )*100))</f>
        <v>-100</v>
      </c>
      <c r="T32" s="58">
        <f>IF($E32   =0,0,($P32   /$E32   )*100)</f>
        <v>38.528313448277395</v>
      </c>
      <c r="U32" s="60">
        <f>IF($E32   =0,0,($Q32   /$E32   )*100)</f>
        <v>11.832398062261612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2359000</v>
      </c>
      <c r="C34" s="108"/>
      <c r="D34" s="108"/>
      <c r="E34" s="108">
        <f>$B34      +$C34      +$D34</f>
        <v>2359000</v>
      </c>
      <c r="F34" s="109">
        <v>2359000</v>
      </c>
      <c r="G34" s="110">
        <v>1652000</v>
      </c>
      <c r="H34" s="109">
        <v>582000</v>
      </c>
      <c r="I34" s="110"/>
      <c r="J34" s="109">
        <v>604000</v>
      </c>
      <c r="K34" s="110"/>
      <c r="L34" s="109"/>
      <c r="M34" s="110"/>
      <c r="N34" s="109"/>
      <c r="O34" s="110"/>
      <c r="P34" s="109">
        <f>$H34      +$J34      +$L34      +$N34</f>
        <v>1186000</v>
      </c>
      <c r="Q34" s="110">
        <f>$I34      +$K34      +$M34      +$O34</f>
        <v>0</v>
      </c>
      <c r="R34" s="54">
        <f>IF(($H34      =0),0,((($J34      -$H34      )/$H34      )*100))</f>
        <v>3.7800687285223367</v>
      </c>
      <c r="S34" s="55">
        <f>IF(($I34      =0),0,((($K34      -$I34      )/$I34      )*100))</f>
        <v>0</v>
      </c>
      <c r="T34" s="54">
        <f>IF(($E34      =0),0,(($P34      /$E34      )*100))</f>
        <v>50.275540483255618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2359000</v>
      </c>
      <c r="C35" s="111">
        <f>C34</f>
        <v>0</v>
      </c>
      <c r="D35" s="111"/>
      <c r="E35" s="111">
        <f>$B35      +$C35      +$D35</f>
        <v>2359000</v>
      </c>
      <c r="F35" s="112">
        <f t="shared" ref="F35:O35" si="17">F34</f>
        <v>2359000</v>
      </c>
      <c r="G35" s="113">
        <f t="shared" si="17"/>
        <v>1652000</v>
      </c>
      <c r="H35" s="112">
        <f t="shared" si="17"/>
        <v>582000</v>
      </c>
      <c r="I35" s="113">
        <f t="shared" si="17"/>
        <v>0</v>
      </c>
      <c r="J35" s="112">
        <f t="shared" si="17"/>
        <v>604000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1186000</v>
      </c>
      <c r="Q35" s="113">
        <f>$I35      +$K35      +$M35      +$O35</f>
        <v>0</v>
      </c>
      <c r="R35" s="58">
        <f>IF(($H35      =0),0,((($J35      -$H35      )/$H35      )*100))</f>
        <v>3.7800687285223367</v>
      </c>
      <c r="S35" s="59">
        <f>IF(($I35      =0),0,((($K35      -$I35      )/$I35      )*100))</f>
        <v>0</v>
      </c>
      <c r="T35" s="58">
        <f>IF($E35   =0,0,($P35   /$E35   )*100)</f>
        <v>50.275540483255618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>
        <v>14700000</v>
      </c>
      <c r="C37" s="108"/>
      <c r="D37" s="108"/>
      <c r="E37" s="108">
        <f t="shared" ref="E37:E42" si="18">$B37      +$C37      +$D37</f>
        <v>14700000</v>
      </c>
      <c r="F37" s="109">
        <v>14700000</v>
      </c>
      <c r="G37" s="110">
        <v>6617000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51281000</v>
      </c>
      <c r="C38" s="108"/>
      <c r="D38" s="108"/>
      <c r="E38" s="108">
        <f t="shared" si="18"/>
        <v>51281000</v>
      </c>
      <c r="F38" s="109">
        <v>46625000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>
        <v>4000000</v>
      </c>
      <c r="C40" s="108"/>
      <c r="D40" s="108"/>
      <c r="E40" s="108">
        <f t="shared" si="18"/>
        <v>4000000</v>
      </c>
      <c r="F40" s="109">
        <v>4000000</v>
      </c>
      <c r="G40" s="110">
        <v>2500000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69981000</v>
      </c>
      <c r="C42" s="111">
        <f>SUM(C37:C41)</f>
        <v>0</v>
      </c>
      <c r="D42" s="111"/>
      <c r="E42" s="111">
        <f t="shared" si="18"/>
        <v>69981000</v>
      </c>
      <c r="F42" s="112">
        <f t="shared" ref="F42:O42" si="25">SUM(F37:F41)</f>
        <v>65325000</v>
      </c>
      <c r="G42" s="113">
        <f t="shared" si="25"/>
        <v>9117000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50000000</v>
      </c>
      <c r="C53" s="108"/>
      <c r="D53" s="108"/>
      <c r="E53" s="108">
        <f t="shared" si="26"/>
        <v>50000000</v>
      </c>
      <c r="F53" s="109">
        <v>50000000</v>
      </c>
      <c r="G53" s="110">
        <v>40000000</v>
      </c>
      <c r="H53" s="109">
        <v>5678000</v>
      </c>
      <c r="I53" s="110">
        <v>9147129</v>
      </c>
      <c r="J53" s="109">
        <v>7960000</v>
      </c>
      <c r="K53" s="110"/>
      <c r="L53" s="109"/>
      <c r="M53" s="110"/>
      <c r="N53" s="109"/>
      <c r="O53" s="110"/>
      <c r="P53" s="109">
        <f t="shared" si="27"/>
        <v>13638000</v>
      </c>
      <c r="Q53" s="110">
        <f t="shared" si="28"/>
        <v>9147129</v>
      </c>
      <c r="R53" s="54">
        <f t="shared" si="29"/>
        <v>40.190207819654809</v>
      </c>
      <c r="S53" s="55">
        <f t="shared" si="30"/>
        <v>-100</v>
      </c>
      <c r="T53" s="54">
        <f t="shared" si="31"/>
        <v>27.276</v>
      </c>
      <c r="U53" s="56">
        <f t="shared" si="32"/>
        <v>18.294257999999999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0</v>
      </c>
      <c r="D55" s="111"/>
      <c r="E55" s="111">
        <f t="shared" si="26"/>
        <v>50000000</v>
      </c>
      <c r="F55" s="112">
        <f t="shared" ref="F55:O55" si="33">SUM(F44:F54)</f>
        <v>50000000</v>
      </c>
      <c r="G55" s="113">
        <f t="shared" si="33"/>
        <v>40000000</v>
      </c>
      <c r="H55" s="112">
        <f t="shared" si="33"/>
        <v>5678000</v>
      </c>
      <c r="I55" s="113">
        <f t="shared" si="33"/>
        <v>9147129</v>
      </c>
      <c r="J55" s="112">
        <f t="shared" si="33"/>
        <v>7960000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13638000</v>
      </c>
      <c r="Q55" s="113">
        <f t="shared" si="28"/>
        <v>9147129</v>
      </c>
      <c r="R55" s="58">
        <f t="shared" si="29"/>
        <v>40.190207819654809</v>
      </c>
      <c r="S55" s="59">
        <f t="shared" si="30"/>
        <v>-100</v>
      </c>
      <c r="T55" s="58">
        <f>IF((+$E45+$E47+$E49+$E50+$E53) =0,0,(P55   /(+$E45+$E47+$E49+$E50+$E53) )*100)</f>
        <v>27.276</v>
      </c>
      <c r="U55" s="60">
        <f>IF((+$E45+$E47+$E49+$E50+$E53) =0,0,(Q55   /(+$E45+$E47+$E49+$E50+$E53) )*100)</f>
        <v>18.294257999999999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365830000</v>
      </c>
      <c r="C69" s="120">
        <f>SUM(C9:C16,C19:C25,C28:C31,C34,C37:C41,C44:C54,C57:C60,C63:C67)</f>
        <v>0</v>
      </c>
      <c r="D69" s="120"/>
      <c r="E69" s="120">
        <f t="shared" si="35"/>
        <v>365830000</v>
      </c>
      <c r="F69" s="121">
        <f t="shared" ref="F69:O69" si="43">SUM(F9:F16,F19:F25,F28:F31,F34,F37:F41,F44:F54,F57:F60,F63:F67)</f>
        <v>361174000</v>
      </c>
      <c r="G69" s="122">
        <f t="shared" si="43"/>
        <v>188039000</v>
      </c>
      <c r="H69" s="121">
        <f t="shared" si="43"/>
        <v>35863000</v>
      </c>
      <c r="I69" s="122">
        <f t="shared" si="43"/>
        <v>35861459</v>
      </c>
      <c r="J69" s="121">
        <f t="shared" si="43"/>
        <v>65929000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101792000</v>
      </c>
      <c r="Q69" s="122">
        <f t="shared" si="37"/>
        <v>35861459</v>
      </c>
      <c r="R69" s="67">
        <f t="shared" si="38"/>
        <v>83.83570811142404</v>
      </c>
      <c r="S69" s="68">
        <f t="shared" si="39"/>
        <v>-100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32.464463289629371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11.437274237838423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288219000</v>
      </c>
      <c r="C71" s="108"/>
      <c r="D71" s="108"/>
      <c r="E71" s="108">
        <f>$B71      +$C71      +$D71</f>
        <v>288219000</v>
      </c>
      <c r="F71" s="109">
        <v>288219000</v>
      </c>
      <c r="G71" s="110">
        <v>129419000</v>
      </c>
      <c r="H71" s="109">
        <v>40025000</v>
      </c>
      <c r="I71" s="110">
        <v>39815013</v>
      </c>
      <c r="J71" s="109">
        <v>89394000</v>
      </c>
      <c r="K71" s="110"/>
      <c r="L71" s="109"/>
      <c r="M71" s="110"/>
      <c r="N71" s="109"/>
      <c r="O71" s="110"/>
      <c r="P71" s="109">
        <f>$H71      +$J71      +$L71      +$N71</f>
        <v>129419000</v>
      </c>
      <c r="Q71" s="110">
        <f>$I71      +$K71      +$M71      +$O71</f>
        <v>39815013</v>
      </c>
      <c r="R71" s="54">
        <f>IF(($H71      =0),0,((($J71      -$H71      )/$H71      )*100))</f>
        <v>123.34540911930043</v>
      </c>
      <c r="S71" s="55">
        <f>IF(($I71      =0),0,((($K71      -$I71      )/$I71      )*100))</f>
        <v>-100</v>
      </c>
      <c r="T71" s="54">
        <f>IF(($E71      =0),0,(($P71      /$E71      )*100))</f>
        <v>44.903007782276674</v>
      </c>
      <c r="U71" s="56">
        <f>IF(($E71      =0),0,(($Q71      /$E71      )*100))</f>
        <v>13.814152779657135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288219000</v>
      </c>
      <c r="C73" s="117">
        <f>SUM(C71:C72)</f>
        <v>0</v>
      </c>
      <c r="D73" s="117"/>
      <c r="E73" s="117">
        <f>$B73      +$C73      +$D73</f>
        <v>288219000</v>
      </c>
      <c r="F73" s="118">
        <f t="shared" ref="F73:O73" si="44">SUM(F71:F72)</f>
        <v>288219000</v>
      </c>
      <c r="G73" s="119">
        <f t="shared" si="44"/>
        <v>129419000</v>
      </c>
      <c r="H73" s="118">
        <f t="shared" si="44"/>
        <v>40025000</v>
      </c>
      <c r="I73" s="119">
        <f t="shared" si="44"/>
        <v>39815013</v>
      </c>
      <c r="J73" s="118">
        <f t="shared" si="44"/>
        <v>89394000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129419000</v>
      </c>
      <c r="Q73" s="119">
        <f>$I73      +$K73      +$M73      +$O73</f>
        <v>39815013</v>
      </c>
      <c r="R73" s="63">
        <f>IF(($H73      =0),0,((($J73      -$H73      )/$H73      )*100))</f>
        <v>123.34540911930043</v>
      </c>
      <c r="S73" s="64">
        <f>IF(($I73      =0),0,((($K73      -$I73      )/$I73      )*100))</f>
        <v>-100</v>
      </c>
      <c r="T73" s="63">
        <f>IF(($E71      =0),0,(($P71      /$E71      )*100))</f>
        <v>44.903007782276674</v>
      </c>
      <c r="U73" s="65">
        <f>IF($E71   =0,0,($Q71   /$E71 )*100)</f>
        <v>13.814152779657135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288219000</v>
      </c>
      <c r="C74" s="120">
        <f>SUM(C71:C72)</f>
        <v>0</v>
      </c>
      <c r="D74" s="120"/>
      <c r="E74" s="120">
        <f>$B74      +$C74      +$D74</f>
        <v>288219000</v>
      </c>
      <c r="F74" s="121">
        <f t="shared" ref="F74:O74" si="45">SUM(F71:F72)</f>
        <v>288219000</v>
      </c>
      <c r="G74" s="122">
        <f t="shared" si="45"/>
        <v>129419000</v>
      </c>
      <c r="H74" s="121">
        <f t="shared" si="45"/>
        <v>40025000</v>
      </c>
      <c r="I74" s="122">
        <f t="shared" si="45"/>
        <v>39815013</v>
      </c>
      <c r="J74" s="121">
        <f t="shared" si="45"/>
        <v>89394000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129419000</v>
      </c>
      <c r="Q74" s="122">
        <f>$I74      +$K74      +$M74      +$O74</f>
        <v>39815013</v>
      </c>
      <c r="R74" s="67">
        <f>IF(($H74      =0),0,((($J74      -$H74      )/$H74      )*100))</f>
        <v>123.34540911930043</v>
      </c>
      <c r="S74" s="68">
        <f>IF(($I74      =0),0,((($K74      -$I74      )/$I74      )*100))</f>
        <v>-100</v>
      </c>
      <c r="T74" s="67">
        <f>IF(($E71      =0),0,(($P71      /$E71      )*100))</f>
        <v>44.903007782276674</v>
      </c>
      <c r="U74" s="71">
        <f>IF($E71   =0,0,($Q71   /$E71 )*100)</f>
        <v>13.814152779657135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654049000</v>
      </c>
      <c r="C75" s="120">
        <f>SUM(C9:C16,C19:C25,C28:C31,C34,C37:C41,C44:C54,C57:C60,C63:C67,C71:C72)</f>
        <v>0</v>
      </c>
      <c r="D75" s="120"/>
      <c r="E75" s="120">
        <f>$B75      +$C75      +$D75</f>
        <v>654049000</v>
      </c>
      <c r="F75" s="121">
        <f t="shared" ref="F75:O75" si="46">SUM(F9:F16,F19:F25,F28:F31,F34,F37:F41,F44:F54,F57:F60,F63:F67,F71:F72)</f>
        <v>649393000</v>
      </c>
      <c r="G75" s="122">
        <f t="shared" si="46"/>
        <v>317458000</v>
      </c>
      <c r="H75" s="121">
        <f t="shared" si="46"/>
        <v>75888000</v>
      </c>
      <c r="I75" s="122">
        <f t="shared" si="46"/>
        <v>75676472</v>
      </c>
      <c r="J75" s="121">
        <f t="shared" si="46"/>
        <v>155323000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231211000</v>
      </c>
      <c r="Q75" s="122">
        <f>$I75      +$K75      +$M75      +$O75</f>
        <v>75676472</v>
      </c>
      <c r="R75" s="67">
        <f>IF(($H75      =0),0,((($J75      -$H75      )/$H75      )*100))</f>
        <v>104.67399325321527</v>
      </c>
      <c r="S75" s="68">
        <f>IF(($I75      =0),0,((($K75      -$I75      )/$I75      )*100))</f>
        <v>-100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38.421949987370546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12.575688969835552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MPs4IexSh7wD0Cc60yL3UHvBlFyP9IkysZNK3TLOS5TQ5KouF6mPDm3w/3Df0uwKe463+v8d91m9DVfhXOi6gQ==" saltValue="XagE+JxGX8QTjY/0D1IwY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117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/>
      <c r="I10" s="110"/>
      <c r="J10" s="109">
        <v>210000</v>
      </c>
      <c r="K10" s="110"/>
      <c r="L10" s="109"/>
      <c r="M10" s="110"/>
      <c r="N10" s="109"/>
      <c r="O10" s="110"/>
      <c r="P10" s="109">
        <f t="shared" ref="P10:P17" si="1">$H10      +$J10      +$L10      +$N10</f>
        <v>210000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7.0000000000000009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0</v>
      </c>
      <c r="I17" s="113">
        <f t="shared" si="7"/>
        <v>0</v>
      </c>
      <c r="J17" s="112">
        <f t="shared" si="7"/>
        <v>210000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210000</v>
      </c>
      <c r="Q17" s="113">
        <f t="shared" si="2"/>
        <v>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7.0000000000000009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1408000</v>
      </c>
      <c r="C34" s="108"/>
      <c r="D34" s="108"/>
      <c r="E34" s="108">
        <f>$B34      +$C34      +$D34</f>
        <v>1408000</v>
      </c>
      <c r="F34" s="109">
        <v>1408000</v>
      </c>
      <c r="G34" s="110">
        <v>984000</v>
      </c>
      <c r="H34" s="109"/>
      <c r="I34" s="110"/>
      <c r="J34" s="109">
        <v>593000</v>
      </c>
      <c r="K34" s="110"/>
      <c r="L34" s="109"/>
      <c r="M34" s="110"/>
      <c r="N34" s="109"/>
      <c r="O34" s="110"/>
      <c r="P34" s="109">
        <f>$H34      +$J34      +$L34      +$N34</f>
        <v>593000</v>
      </c>
      <c r="Q34" s="110">
        <f>$I34      +$K34      +$M34      +$O34</f>
        <v>0</v>
      </c>
      <c r="R34" s="54">
        <f>IF(($H34      =0),0,((($J34      -$H34      )/$H34      )*100))</f>
        <v>0</v>
      </c>
      <c r="S34" s="55">
        <f>IF(($I34      =0),0,((($K34      -$I34      )/$I34      )*100))</f>
        <v>0</v>
      </c>
      <c r="T34" s="54">
        <f>IF(($E34      =0),0,(($P34      /$E34      )*100))</f>
        <v>42.116477272727273</v>
      </c>
      <c r="U34" s="56">
        <f>IF(($E34      =0),0,(($Q34      /$E34      )*100))</f>
        <v>0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1408000</v>
      </c>
      <c r="C35" s="111">
        <f>C34</f>
        <v>0</v>
      </c>
      <c r="D35" s="111"/>
      <c r="E35" s="111">
        <f>$B35      +$C35      +$D35</f>
        <v>1408000</v>
      </c>
      <c r="F35" s="112">
        <f t="shared" ref="F35:O35" si="17">F34</f>
        <v>1408000</v>
      </c>
      <c r="G35" s="113">
        <f t="shared" si="17"/>
        <v>984000</v>
      </c>
      <c r="H35" s="112">
        <f t="shared" si="17"/>
        <v>0</v>
      </c>
      <c r="I35" s="113">
        <f t="shared" si="17"/>
        <v>0</v>
      </c>
      <c r="J35" s="112">
        <f t="shared" si="17"/>
        <v>593000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593000</v>
      </c>
      <c r="Q35" s="113">
        <f>$I35      +$K35      +$M35      +$O35</f>
        <v>0</v>
      </c>
      <c r="R35" s="58">
        <f>IF(($H35      =0),0,((($J35      -$H35      )/$H35      )*100))</f>
        <v>0</v>
      </c>
      <c r="S35" s="59">
        <f>IF(($I35      =0),0,((($K35      -$I35      )/$I35      )*100))</f>
        <v>0</v>
      </c>
      <c r="T35" s="58">
        <f>IF($E35   =0,0,($P35   /$E35   )*100)</f>
        <v>42.116477272727273</v>
      </c>
      <c r="U35" s="60">
        <f>IF($E35   =0,0,($Q35   /$E35   )*100)</f>
        <v>0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435000</v>
      </c>
      <c r="C38" s="108"/>
      <c r="D38" s="108"/>
      <c r="E38" s="108">
        <f t="shared" si="18"/>
        <v>435000</v>
      </c>
      <c r="F38" s="109">
        <v>395000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435000</v>
      </c>
      <c r="C42" s="111">
        <f>SUM(C37:C41)</f>
        <v>0</v>
      </c>
      <c r="D42" s="111"/>
      <c r="E42" s="111">
        <f t="shared" si="18"/>
        <v>435000</v>
      </c>
      <c r="F42" s="112">
        <f t="shared" ref="F42:O42" si="25">SUM(F37:F41)</f>
        <v>395000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>
        <v>20000000</v>
      </c>
      <c r="C54" s="108"/>
      <c r="D54" s="108"/>
      <c r="E54" s="108">
        <f t="shared" si="26"/>
        <v>20000000</v>
      </c>
      <c r="F54" s="109">
        <v>20000000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20000000</v>
      </c>
      <c r="C55" s="111">
        <f>SUM(C44:C54)</f>
        <v>0</v>
      </c>
      <c r="D55" s="111"/>
      <c r="E55" s="111">
        <f t="shared" si="26"/>
        <v>20000000</v>
      </c>
      <c r="F55" s="112">
        <f t="shared" ref="F55:O55" si="33">SUM(F44:F54)</f>
        <v>20000000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24843000</v>
      </c>
      <c r="C69" s="120">
        <f>SUM(C9:C16,C19:C25,C28:C31,C34,C37:C41,C44:C54,C57:C60,C63:C67)</f>
        <v>0</v>
      </c>
      <c r="D69" s="120"/>
      <c r="E69" s="120">
        <f t="shared" si="35"/>
        <v>24843000</v>
      </c>
      <c r="F69" s="121">
        <f t="shared" ref="F69:O69" si="43">SUM(F9:F16,F19:F25,F28:F31,F34,F37:F41,F44:F54,F57:F60,F63:F67)</f>
        <v>24803000</v>
      </c>
      <c r="G69" s="122">
        <f t="shared" si="43"/>
        <v>3984000</v>
      </c>
      <c r="H69" s="121">
        <f t="shared" si="43"/>
        <v>0</v>
      </c>
      <c r="I69" s="122">
        <f t="shared" si="43"/>
        <v>0</v>
      </c>
      <c r="J69" s="121">
        <f t="shared" si="43"/>
        <v>803000</v>
      </c>
      <c r="K69" s="122">
        <f t="shared" si="43"/>
        <v>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803000</v>
      </c>
      <c r="Q69" s="122">
        <f t="shared" si="37"/>
        <v>0</v>
      </c>
      <c r="R69" s="67">
        <f t="shared" si="38"/>
        <v>0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18.216878402903809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0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30715000</v>
      </c>
      <c r="C71" s="108"/>
      <c r="D71" s="108"/>
      <c r="E71" s="108">
        <f>$B71      +$C71      +$D71</f>
        <v>30715000</v>
      </c>
      <c r="F71" s="109">
        <v>30715000</v>
      </c>
      <c r="G71" s="110">
        <v>26873000</v>
      </c>
      <c r="H71" s="109">
        <v>12229000</v>
      </c>
      <c r="I71" s="110"/>
      <c r="J71" s="109">
        <v>14475000</v>
      </c>
      <c r="K71" s="110"/>
      <c r="L71" s="109"/>
      <c r="M71" s="110"/>
      <c r="N71" s="109"/>
      <c r="O71" s="110"/>
      <c r="P71" s="109">
        <f>$H71      +$J71      +$L71      +$N71</f>
        <v>26704000</v>
      </c>
      <c r="Q71" s="110">
        <f>$I71      +$K71      +$M71      +$O71</f>
        <v>0</v>
      </c>
      <c r="R71" s="54">
        <f>IF(($H71      =0),0,((($J71      -$H71      )/$H71      )*100))</f>
        <v>18.366178755417451</v>
      </c>
      <c r="S71" s="55">
        <f>IF(($I71      =0),0,((($K71      -$I71      )/$I71      )*100))</f>
        <v>0</v>
      </c>
      <c r="T71" s="54">
        <f>IF(($E71      =0),0,(($P71      /$E71      )*100))</f>
        <v>86.941233924792442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30715000</v>
      </c>
      <c r="C73" s="117">
        <f>SUM(C71:C72)</f>
        <v>0</v>
      </c>
      <c r="D73" s="117"/>
      <c r="E73" s="117">
        <f>$B73      +$C73      +$D73</f>
        <v>30715000</v>
      </c>
      <c r="F73" s="118">
        <f t="shared" ref="F73:O73" si="44">SUM(F71:F72)</f>
        <v>30715000</v>
      </c>
      <c r="G73" s="119">
        <f t="shared" si="44"/>
        <v>26873000</v>
      </c>
      <c r="H73" s="118">
        <f t="shared" si="44"/>
        <v>12229000</v>
      </c>
      <c r="I73" s="119">
        <f t="shared" si="44"/>
        <v>0</v>
      </c>
      <c r="J73" s="118">
        <f t="shared" si="44"/>
        <v>14475000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26704000</v>
      </c>
      <c r="Q73" s="119">
        <f>$I73      +$K73      +$M73      +$O73</f>
        <v>0</v>
      </c>
      <c r="R73" s="63">
        <f>IF(($H73      =0),0,((($J73      -$H73      )/$H73      )*100))</f>
        <v>18.366178755417451</v>
      </c>
      <c r="S73" s="64">
        <f>IF(($I73      =0),0,((($K73      -$I73      )/$I73      )*100))</f>
        <v>0</v>
      </c>
      <c r="T73" s="63">
        <f>IF(($E71      =0),0,(($P71      /$E71      )*100))</f>
        <v>86.941233924792442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30715000</v>
      </c>
      <c r="C74" s="120">
        <f>SUM(C71:C72)</f>
        <v>0</v>
      </c>
      <c r="D74" s="120"/>
      <c r="E74" s="120">
        <f>$B74      +$C74      +$D74</f>
        <v>30715000</v>
      </c>
      <c r="F74" s="121">
        <f t="shared" ref="F74:O74" si="45">SUM(F71:F72)</f>
        <v>30715000</v>
      </c>
      <c r="G74" s="122">
        <f t="shared" si="45"/>
        <v>26873000</v>
      </c>
      <c r="H74" s="121">
        <f t="shared" si="45"/>
        <v>12229000</v>
      </c>
      <c r="I74" s="122">
        <f t="shared" si="45"/>
        <v>0</v>
      </c>
      <c r="J74" s="121">
        <f t="shared" si="45"/>
        <v>14475000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26704000</v>
      </c>
      <c r="Q74" s="122">
        <f>$I74      +$K74      +$M74      +$O74</f>
        <v>0</v>
      </c>
      <c r="R74" s="67">
        <f>IF(($H74      =0),0,((($J74      -$H74      )/$H74      )*100))</f>
        <v>18.366178755417451</v>
      </c>
      <c r="S74" s="68">
        <f>IF(($I74      =0),0,((($K74      -$I74      )/$I74      )*100))</f>
        <v>0</v>
      </c>
      <c r="T74" s="67">
        <f>IF(($E71      =0),0,(($P71      /$E71      )*100))</f>
        <v>86.941233924792442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55558000</v>
      </c>
      <c r="C75" s="120">
        <f>SUM(C9:C16,C19:C25,C28:C31,C34,C37:C41,C44:C54,C57:C60,C63:C67,C71:C72)</f>
        <v>0</v>
      </c>
      <c r="D75" s="120"/>
      <c r="E75" s="120">
        <f>$B75      +$C75      +$D75</f>
        <v>55558000</v>
      </c>
      <c r="F75" s="121">
        <f t="shared" ref="F75:O75" si="46">SUM(F9:F16,F19:F25,F28:F31,F34,F37:F41,F44:F54,F57:F60,F63:F67,F71:F72)</f>
        <v>55518000</v>
      </c>
      <c r="G75" s="122">
        <f t="shared" si="46"/>
        <v>30857000</v>
      </c>
      <c r="H75" s="121">
        <f t="shared" si="46"/>
        <v>12229000</v>
      </c>
      <c r="I75" s="122">
        <f t="shared" si="46"/>
        <v>0</v>
      </c>
      <c r="J75" s="121">
        <f t="shared" si="46"/>
        <v>15278000</v>
      </c>
      <c r="K75" s="122">
        <f t="shared" si="46"/>
        <v>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27507000</v>
      </c>
      <c r="Q75" s="122">
        <f>$I75      +$K75      +$M75      +$O75</f>
        <v>0</v>
      </c>
      <c r="R75" s="67">
        <f>IF(($H75      =0),0,((($J75      -$H75      )/$H75      )*100))</f>
        <v>24.93253741107204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78.316203057825362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0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RJVcGdjdzcFAahEmX7dHdmMYWh64/l+nFUAG8gO+8dC8eQM573JC1zAH9VQ8/Vzv5ul2kbbX1UzHWUlGhqq2Jw==" saltValue="J6/TM1dzjJ+SnY8dhumI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118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2000000</v>
      </c>
      <c r="C10" s="108"/>
      <c r="D10" s="108"/>
      <c r="E10" s="108">
        <f t="shared" ref="E10:E17" si="0">$B10      +$C10      +$D10</f>
        <v>2000000</v>
      </c>
      <c r="F10" s="109">
        <v>2000000</v>
      </c>
      <c r="G10" s="110">
        <v>2000000</v>
      </c>
      <c r="H10" s="109">
        <v>205000</v>
      </c>
      <c r="I10" s="110">
        <v>204625</v>
      </c>
      <c r="J10" s="109">
        <v>560000</v>
      </c>
      <c r="K10" s="110">
        <v>559631</v>
      </c>
      <c r="L10" s="109"/>
      <c r="M10" s="110"/>
      <c r="N10" s="109"/>
      <c r="O10" s="110"/>
      <c r="P10" s="109">
        <f t="shared" ref="P10:P17" si="1">$H10      +$J10      +$L10      +$N10</f>
        <v>765000</v>
      </c>
      <c r="Q10" s="110">
        <f t="shared" ref="Q10:Q17" si="2">$I10      +$K10      +$M10      +$O10</f>
        <v>764256</v>
      </c>
      <c r="R10" s="54">
        <f t="shared" ref="R10:R17" si="3">IF(($H10      =0),0,((($J10      -$H10      )/$H10      )*100))</f>
        <v>173.17073170731706</v>
      </c>
      <c r="S10" s="55">
        <f t="shared" ref="S10:S17" si="4">IF(($I10      =0),0,((($K10      -$I10      )/$I10      )*100))</f>
        <v>173.49102015882713</v>
      </c>
      <c r="T10" s="54">
        <f t="shared" ref="T10:T16" si="5">IF(($E10      =0),0,(($P10      /$E10      )*100))</f>
        <v>38.25</v>
      </c>
      <c r="U10" s="56">
        <f t="shared" ref="U10:U16" si="6">IF(($E10      =0),0,(($Q10      /$E10      )*100))</f>
        <v>38.212800000000001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2000000</v>
      </c>
      <c r="C17" s="111">
        <f>SUM(C9:C16)</f>
        <v>0</v>
      </c>
      <c r="D17" s="111"/>
      <c r="E17" s="111">
        <f t="shared" si="0"/>
        <v>2000000</v>
      </c>
      <c r="F17" s="112">
        <f t="shared" ref="F17:O17" si="7">SUM(F9:F16)</f>
        <v>2000000</v>
      </c>
      <c r="G17" s="113">
        <f t="shared" si="7"/>
        <v>2000000</v>
      </c>
      <c r="H17" s="112">
        <f t="shared" si="7"/>
        <v>205000</v>
      </c>
      <c r="I17" s="113">
        <f t="shared" si="7"/>
        <v>204625</v>
      </c>
      <c r="J17" s="112">
        <f t="shared" si="7"/>
        <v>560000</v>
      </c>
      <c r="K17" s="113">
        <f t="shared" si="7"/>
        <v>559631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765000</v>
      </c>
      <c r="Q17" s="113">
        <f t="shared" si="2"/>
        <v>764256</v>
      </c>
      <c r="R17" s="58">
        <f t="shared" si="3"/>
        <v>173.17073170731706</v>
      </c>
      <c r="S17" s="59">
        <f t="shared" si="4"/>
        <v>173.49102015882713</v>
      </c>
      <c r="T17" s="58">
        <f>IF((SUM($E9:$E14))=0,0,(P17/(SUM($E9:$E14))*100))</f>
        <v>38.25</v>
      </c>
      <c r="U17" s="60">
        <f>IF((SUM($E9:$E14))=0,0,(Q17/(SUM($E9:$E14))*100))</f>
        <v>38.212800000000001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1895000</v>
      </c>
      <c r="C34" s="108"/>
      <c r="D34" s="108"/>
      <c r="E34" s="108">
        <f>$B34      +$C34      +$D34</f>
        <v>1895000</v>
      </c>
      <c r="F34" s="109">
        <v>1895000</v>
      </c>
      <c r="G34" s="110">
        <v>1327000</v>
      </c>
      <c r="H34" s="109">
        <v>338000</v>
      </c>
      <c r="I34" s="110">
        <v>338100</v>
      </c>
      <c r="J34" s="109">
        <v>875000</v>
      </c>
      <c r="K34" s="110">
        <v>875125</v>
      </c>
      <c r="L34" s="109"/>
      <c r="M34" s="110"/>
      <c r="N34" s="109"/>
      <c r="O34" s="110"/>
      <c r="P34" s="109">
        <f>$H34      +$J34      +$L34      +$N34</f>
        <v>1213000</v>
      </c>
      <c r="Q34" s="110">
        <f>$I34      +$K34      +$M34      +$O34</f>
        <v>1213225</v>
      </c>
      <c r="R34" s="54">
        <f>IF(($H34      =0),0,((($J34      -$H34      )/$H34      )*100))</f>
        <v>158.87573964497042</v>
      </c>
      <c r="S34" s="55">
        <f>IF(($I34      =0),0,((($K34      -$I34      )/$I34      )*100))</f>
        <v>158.83614315291334</v>
      </c>
      <c r="T34" s="54">
        <f>IF(($E34      =0),0,(($P34      /$E34      )*100))</f>
        <v>64.010554089709757</v>
      </c>
      <c r="U34" s="56">
        <f>IF(($E34      =0),0,(($Q34      /$E34      )*100))</f>
        <v>64.022427440633251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1895000</v>
      </c>
      <c r="C35" s="111">
        <f>C34</f>
        <v>0</v>
      </c>
      <c r="D35" s="111"/>
      <c r="E35" s="111">
        <f>$B35      +$C35      +$D35</f>
        <v>1895000</v>
      </c>
      <c r="F35" s="112">
        <f t="shared" ref="F35:O35" si="17">F34</f>
        <v>1895000</v>
      </c>
      <c r="G35" s="113">
        <f t="shared" si="17"/>
        <v>1327000</v>
      </c>
      <c r="H35" s="112">
        <f t="shared" si="17"/>
        <v>338000</v>
      </c>
      <c r="I35" s="113">
        <f t="shared" si="17"/>
        <v>338100</v>
      </c>
      <c r="J35" s="112">
        <f t="shared" si="17"/>
        <v>875000</v>
      </c>
      <c r="K35" s="113">
        <f t="shared" si="17"/>
        <v>875125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1213000</v>
      </c>
      <c r="Q35" s="113">
        <f>$I35      +$K35      +$M35      +$O35</f>
        <v>1213225</v>
      </c>
      <c r="R35" s="58">
        <f>IF(($H35      =0),0,((($J35      -$H35      )/$H35      )*100))</f>
        <v>158.87573964497042</v>
      </c>
      <c r="S35" s="59">
        <f>IF(($I35      =0),0,((($K35      -$I35      )/$I35      )*100))</f>
        <v>158.83614315291334</v>
      </c>
      <c r="T35" s="58">
        <f>IF($E35   =0,0,($P35   /$E35   )*100)</f>
        <v>64.010554089709757</v>
      </c>
      <c r="U35" s="60">
        <f>IF($E35   =0,0,($Q35   /$E35   )*100)</f>
        <v>64.022427440633251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14021000</v>
      </c>
      <c r="C38" s="108"/>
      <c r="D38" s="108"/>
      <c r="E38" s="108">
        <f t="shared" si="18"/>
        <v>14021000</v>
      </c>
      <c r="F38" s="109">
        <v>12748000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14021000</v>
      </c>
      <c r="C42" s="111">
        <f>SUM(C37:C41)</f>
        <v>0</v>
      </c>
      <c r="D42" s="111"/>
      <c r="E42" s="111">
        <f t="shared" si="18"/>
        <v>14021000</v>
      </c>
      <c r="F42" s="112">
        <f t="shared" ref="F42:O42" si="25">SUM(F37:F41)</f>
        <v>12748000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>
        <v>50000000</v>
      </c>
      <c r="C53" s="108"/>
      <c r="D53" s="108"/>
      <c r="E53" s="108">
        <f t="shared" si="26"/>
        <v>50000000</v>
      </c>
      <c r="F53" s="109">
        <v>50000000</v>
      </c>
      <c r="G53" s="110">
        <v>40000000</v>
      </c>
      <c r="H53" s="109">
        <v>8387000</v>
      </c>
      <c r="I53" s="110">
        <v>8410619</v>
      </c>
      <c r="J53" s="109">
        <v>22906000</v>
      </c>
      <c r="K53" s="110">
        <v>27557699</v>
      </c>
      <c r="L53" s="109"/>
      <c r="M53" s="110"/>
      <c r="N53" s="109"/>
      <c r="O53" s="110"/>
      <c r="P53" s="109">
        <f t="shared" si="27"/>
        <v>31293000</v>
      </c>
      <c r="Q53" s="110">
        <f t="shared" si="28"/>
        <v>35968318</v>
      </c>
      <c r="R53" s="54">
        <f t="shared" si="29"/>
        <v>173.113151305592</v>
      </c>
      <c r="S53" s="55">
        <f t="shared" si="30"/>
        <v>227.6536364327049</v>
      </c>
      <c r="T53" s="54">
        <f t="shared" si="31"/>
        <v>62.585999999999999</v>
      </c>
      <c r="U53" s="56">
        <f t="shared" si="32"/>
        <v>71.936635999999993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50000000</v>
      </c>
      <c r="C55" s="111">
        <f>SUM(C44:C54)</f>
        <v>0</v>
      </c>
      <c r="D55" s="111"/>
      <c r="E55" s="111">
        <f t="shared" si="26"/>
        <v>50000000</v>
      </c>
      <c r="F55" s="112">
        <f t="shared" ref="F55:O55" si="33">SUM(F44:F54)</f>
        <v>50000000</v>
      </c>
      <c r="G55" s="113">
        <f t="shared" si="33"/>
        <v>40000000</v>
      </c>
      <c r="H55" s="112">
        <f t="shared" si="33"/>
        <v>8387000</v>
      </c>
      <c r="I55" s="113">
        <f t="shared" si="33"/>
        <v>8410619</v>
      </c>
      <c r="J55" s="112">
        <f t="shared" si="33"/>
        <v>22906000</v>
      </c>
      <c r="K55" s="113">
        <f t="shared" si="33"/>
        <v>27557699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31293000</v>
      </c>
      <c r="Q55" s="113">
        <f t="shared" si="28"/>
        <v>35968318</v>
      </c>
      <c r="R55" s="58">
        <f t="shared" si="29"/>
        <v>173.113151305592</v>
      </c>
      <c r="S55" s="59">
        <f t="shared" si="30"/>
        <v>227.6536364327049</v>
      </c>
      <c r="T55" s="58">
        <f>IF((+$E45+$E47+$E49+$E50+$E53) =0,0,(P55   /(+$E45+$E47+$E49+$E50+$E53) )*100)</f>
        <v>62.585999999999999</v>
      </c>
      <c r="U55" s="60">
        <f>IF((+$E45+$E47+$E49+$E50+$E53) =0,0,(Q55   /(+$E45+$E47+$E49+$E50+$E53) )*100)</f>
        <v>71.936635999999993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67916000</v>
      </c>
      <c r="C69" s="120">
        <f>SUM(C9:C16,C19:C25,C28:C31,C34,C37:C41,C44:C54,C57:C60,C63:C67)</f>
        <v>0</v>
      </c>
      <c r="D69" s="120"/>
      <c r="E69" s="120">
        <f t="shared" si="35"/>
        <v>67916000</v>
      </c>
      <c r="F69" s="121">
        <f t="shared" ref="F69:O69" si="43">SUM(F9:F16,F19:F25,F28:F31,F34,F37:F41,F44:F54,F57:F60,F63:F67)</f>
        <v>66643000</v>
      </c>
      <c r="G69" s="122">
        <f t="shared" si="43"/>
        <v>43327000</v>
      </c>
      <c r="H69" s="121">
        <f t="shared" si="43"/>
        <v>8930000</v>
      </c>
      <c r="I69" s="122">
        <f t="shared" si="43"/>
        <v>8953344</v>
      </c>
      <c r="J69" s="121">
        <f t="shared" si="43"/>
        <v>24341000</v>
      </c>
      <c r="K69" s="122">
        <f t="shared" si="43"/>
        <v>28992455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33271000</v>
      </c>
      <c r="Q69" s="122">
        <f t="shared" si="37"/>
        <v>37945799</v>
      </c>
      <c r="R69" s="67">
        <f t="shared" si="38"/>
        <v>172.57558790593507</v>
      </c>
      <c r="S69" s="68">
        <f t="shared" si="39"/>
        <v>223.81705650983591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61.732999350589111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70.406900454587628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182068000</v>
      </c>
      <c r="C71" s="108"/>
      <c r="D71" s="108"/>
      <c r="E71" s="108">
        <f>$B71      +$C71      +$D71</f>
        <v>182068000</v>
      </c>
      <c r="F71" s="109">
        <v>182068000</v>
      </c>
      <c r="G71" s="110">
        <v>82278000</v>
      </c>
      <c r="H71" s="109">
        <v>10974000</v>
      </c>
      <c r="I71" s="110">
        <v>12027958</v>
      </c>
      <c r="J71" s="109">
        <v>39156000</v>
      </c>
      <c r="K71" s="110">
        <v>37532209</v>
      </c>
      <c r="L71" s="109"/>
      <c r="M71" s="110"/>
      <c r="N71" s="109"/>
      <c r="O71" s="110"/>
      <c r="P71" s="109">
        <f>$H71      +$J71      +$L71      +$N71</f>
        <v>50130000</v>
      </c>
      <c r="Q71" s="110">
        <f>$I71      +$K71      +$M71      +$O71</f>
        <v>49560167</v>
      </c>
      <c r="R71" s="54">
        <f>IF(($H71      =0),0,((($J71      -$H71      )/$H71      )*100))</f>
        <v>256.80699835975946</v>
      </c>
      <c r="S71" s="55">
        <f>IF(($I71      =0),0,((($K71      -$I71      )/$I71      )*100))</f>
        <v>212.0414038692187</v>
      </c>
      <c r="T71" s="54">
        <f>IF(($E71      =0),0,(($P71      /$E71      )*100))</f>
        <v>27.533668739152407</v>
      </c>
      <c r="U71" s="56">
        <f>IF(($E71      =0),0,(($Q71      /$E71      )*100))</f>
        <v>27.220690621086629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182068000</v>
      </c>
      <c r="C73" s="117">
        <f>SUM(C71:C72)</f>
        <v>0</v>
      </c>
      <c r="D73" s="117"/>
      <c r="E73" s="117">
        <f>$B73      +$C73      +$D73</f>
        <v>182068000</v>
      </c>
      <c r="F73" s="118">
        <f t="shared" ref="F73:O73" si="44">SUM(F71:F72)</f>
        <v>182068000</v>
      </c>
      <c r="G73" s="119">
        <f t="shared" si="44"/>
        <v>82278000</v>
      </c>
      <c r="H73" s="118">
        <f t="shared" si="44"/>
        <v>10974000</v>
      </c>
      <c r="I73" s="119">
        <f t="shared" si="44"/>
        <v>12027958</v>
      </c>
      <c r="J73" s="118">
        <f t="shared" si="44"/>
        <v>39156000</v>
      </c>
      <c r="K73" s="119">
        <f t="shared" si="44"/>
        <v>37532209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50130000</v>
      </c>
      <c r="Q73" s="119">
        <f>$I73      +$K73      +$M73      +$O73</f>
        <v>49560167</v>
      </c>
      <c r="R73" s="63">
        <f>IF(($H73      =0),0,((($J73      -$H73      )/$H73      )*100))</f>
        <v>256.80699835975946</v>
      </c>
      <c r="S73" s="64">
        <f>IF(($I73      =0),0,((($K73      -$I73      )/$I73      )*100))</f>
        <v>212.0414038692187</v>
      </c>
      <c r="T73" s="63">
        <f>IF(($E71      =0),0,(($P71      /$E71      )*100))</f>
        <v>27.533668739152407</v>
      </c>
      <c r="U73" s="65">
        <f>IF($E71   =0,0,($Q71   /$E71 )*100)</f>
        <v>27.220690621086629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182068000</v>
      </c>
      <c r="C74" s="120">
        <f>SUM(C71:C72)</f>
        <v>0</v>
      </c>
      <c r="D74" s="120"/>
      <c r="E74" s="120">
        <f>$B74      +$C74      +$D74</f>
        <v>182068000</v>
      </c>
      <c r="F74" s="121">
        <f t="shared" ref="F74:O74" si="45">SUM(F71:F72)</f>
        <v>182068000</v>
      </c>
      <c r="G74" s="122">
        <f t="shared" si="45"/>
        <v>82278000</v>
      </c>
      <c r="H74" s="121">
        <f t="shared" si="45"/>
        <v>10974000</v>
      </c>
      <c r="I74" s="122">
        <f t="shared" si="45"/>
        <v>12027958</v>
      </c>
      <c r="J74" s="121">
        <f t="shared" si="45"/>
        <v>39156000</v>
      </c>
      <c r="K74" s="122">
        <f t="shared" si="45"/>
        <v>37532209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50130000</v>
      </c>
      <c r="Q74" s="122">
        <f>$I74      +$K74      +$M74      +$O74</f>
        <v>49560167</v>
      </c>
      <c r="R74" s="67">
        <f>IF(($H74      =0),0,((($J74      -$H74      )/$H74      )*100))</f>
        <v>256.80699835975946</v>
      </c>
      <c r="S74" s="68">
        <f>IF(($I74      =0),0,((($K74      -$I74      )/$I74      )*100))</f>
        <v>212.0414038692187</v>
      </c>
      <c r="T74" s="67">
        <f>IF(($E71      =0),0,(($P71      /$E71      )*100))</f>
        <v>27.533668739152407</v>
      </c>
      <c r="U74" s="71">
        <f>IF($E71   =0,0,($Q71   /$E71 )*100)</f>
        <v>27.220690621086629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249984000</v>
      </c>
      <c r="C75" s="120">
        <f>SUM(C9:C16,C19:C25,C28:C31,C34,C37:C41,C44:C54,C57:C60,C63:C67,C71:C72)</f>
        <v>0</v>
      </c>
      <c r="D75" s="120"/>
      <c r="E75" s="120">
        <f>$B75      +$C75      +$D75</f>
        <v>249984000</v>
      </c>
      <c r="F75" s="121">
        <f t="shared" ref="F75:O75" si="46">SUM(F9:F16,F19:F25,F28:F31,F34,F37:F41,F44:F54,F57:F60,F63:F67,F71:F72)</f>
        <v>248711000</v>
      </c>
      <c r="G75" s="122">
        <f t="shared" si="46"/>
        <v>125605000</v>
      </c>
      <c r="H75" s="121">
        <f t="shared" si="46"/>
        <v>19904000</v>
      </c>
      <c r="I75" s="122">
        <f t="shared" si="46"/>
        <v>20981302</v>
      </c>
      <c r="J75" s="121">
        <f t="shared" si="46"/>
        <v>63497000</v>
      </c>
      <c r="K75" s="122">
        <f t="shared" si="46"/>
        <v>66524664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83401000</v>
      </c>
      <c r="Q75" s="122">
        <f>$I75      +$K75      +$M75      +$O75</f>
        <v>87505966</v>
      </c>
      <c r="R75" s="67">
        <f>IF(($H75      =0),0,((($J75      -$H75      )/$H75      )*100))</f>
        <v>219.01627813504825</v>
      </c>
      <c r="S75" s="68">
        <f>IF(($I75      =0),0,((($K75      -$I75      )/$I75      )*100))</f>
        <v>217.06642419045301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35.344948148650424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37.084613265639106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i5OfveW2Eh0TB5D+M4fSqA1m5cPe+//hNhjHuqqtUD5CxFUUD7Z/8cg3owe92lDRUUiTA9qSBgjTqCSLyKxvYQ==" saltValue="ZyN4rnecNrHspiLCYYHLY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119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1800000</v>
      </c>
      <c r="C10" s="108"/>
      <c r="D10" s="108"/>
      <c r="E10" s="108">
        <f t="shared" ref="E10:E17" si="0">$B10      +$C10      +$D10</f>
        <v>1800000</v>
      </c>
      <c r="F10" s="109">
        <v>1800000</v>
      </c>
      <c r="G10" s="110">
        <v>1800000</v>
      </c>
      <c r="H10" s="109">
        <v>322000</v>
      </c>
      <c r="I10" s="110"/>
      <c r="J10" s="109">
        <v>162000</v>
      </c>
      <c r="K10" s="110"/>
      <c r="L10" s="109"/>
      <c r="M10" s="110"/>
      <c r="N10" s="109"/>
      <c r="O10" s="110"/>
      <c r="P10" s="109">
        <f t="shared" ref="P10:P17" si="1">$H10      +$J10      +$L10      +$N10</f>
        <v>484000</v>
      </c>
      <c r="Q10" s="110">
        <f t="shared" ref="Q10:Q17" si="2">$I10      +$K10      +$M10      +$O10</f>
        <v>0</v>
      </c>
      <c r="R10" s="54">
        <f t="shared" ref="R10:R17" si="3">IF(($H10      =0),0,((($J10      -$H10      )/$H10      )*100))</f>
        <v>-49.689440993788821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26.888888888888889</v>
      </c>
      <c r="U10" s="56">
        <f t="shared" ref="U10:U16" si="6">IF(($E10      =0),0,(($Q10      /$E10      )*100))</f>
        <v>0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1800000</v>
      </c>
      <c r="C17" s="111">
        <f>SUM(C9:C16)</f>
        <v>0</v>
      </c>
      <c r="D17" s="111"/>
      <c r="E17" s="111">
        <f t="shared" si="0"/>
        <v>1800000</v>
      </c>
      <c r="F17" s="112">
        <f t="shared" ref="F17:O17" si="7">SUM(F9:F16)</f>
        <v>1800000</v>
      </c>
      <c r="G17" s="113">
        <f t="shared" si="7"/>
        <v>1800000</v>
      </c>
      <c r="H17" s="112">
        <f t="shared" si="7"/>
        <v>322000</v>
      </c>
      <c r="I17" s="113">
        <f t="shared" si="7"/>
        <v>0</v>
      </c>
      <c r="J17" s="112">
        <f t="shared" si="7"/>
        <v>162000</v>
      </c>
      <c r="K17" s="113">
        <f t="shared" si="7"/>
        <v>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484000</v>
      </c>
      <c r="Q17" s="113">
        <f t="shared" si="2"/>
        <v>0</v>
      </c>
      <c r="R17" s="58">
        <f t="shared" si="3"/>
        <v>-49.689440993788821</v>
      </c>
      <c r="S17" s="59">
        <f t="shared" si="4"/>
        <v>0</v>
      </c>
      <c r="T17" s="58">
        <f>IF((SUM($E9:$E14))=0,0,(P17/(SUM($E9:$E14))*100))</f>
        <v>26.888888888888889</v>
      </c>
      <c r="U17" s="60">
        <f>IF((SUM($E9:$E14))=0,0,(Q17/(SUM($E9:$E14))*100))</f>
        <v>0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>
        <v>2772000</v>
      </c>
      <c r="C31" s="108"/>
      <c r="D31" s="108"/>
      <c r="E31" s="108">
        <f>$B31      +$C31      +$D31</f>
        <v>2772000</v>
      </c>
      <c r="F31" s="109">
        <v>2772000</v>
      </c>
      <c r="G31" s="110">
        <v>1940000</v>
      </c>
      <c r="H31" s="109">
        <v>100000</v>
      </c>
      <c r="I31" s="110">
        <v>5067000</v>
      </c>
      <c r="J31" s="109">
        <v>410000</v>
      </c>
      <c r="K31" s="110">
        <v>510959</v>
      </c>
      <c r="L31" s="109"/>
      <c r="M31" s="110"/>
      <c r="N31" s="109"/>
      <c r="O31" s="110"/>
      <c r="P31" s="109">
        <f>$H31      +$J31      +$L31      +$N31</f>
        <v>510000</v>
      </c>
      <c r="Q31" s="110">
        <f>$I31      +$K31      +$M31      +$O31</f>
        <v>5577959</v>
      </c>
      <c r="R31" s="54">
        <f>IF(($H31      =0),0,((($J31      -$H31      )/$H31      )*100))</f>
        <v>310</v>
      </c>
      <c r="S31" s="55">
        <f>IF(($I31      =0),0,((($K31      -$I31      )/$I31      )*100))</f>
        <v>-89.915946319321094</v>
      </c>
      <c r="T31" s="54">
        <f>IF(($E31      =0),0,(($P31      /$E31      )*100))</f>
        <v>18.398268398268396</v>
      </c>
      <c r="U31" s="56">
        <f>IF(($E31      =0),0,(($Q31      /$E31      )*100))</f>
        <v>201.22507215007218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2772000</v>
      </c>
      <c r="C32" s="111">
        <f>SUM(C28:C31)</f>
        <v>0</v>
      </c>
      <c r="D32" s="111"/>
      <c r="E32" s="111">
        <f>$B32      +$C32      +$D32</f>
        <v>2772000</v>
      </c>
      <c r="F32" s="112">
        <f t="shared" ref="F32:O32" si="16">SUM(F28:F31)</f>
        <v>2772000</v>
      </c>
      <c r="G32" s="113">
        <f t="shared" si="16"/>
        <v>1940000</v>
      </c>
      <c r="H32" s="112">
        <f t="shared" si="16"/>
        <v>100000</v>
      </c>
      <c r="I32" s="113">
        <f t="shared" si="16"/>
        <v>5067000</v>
      </c>
      <c r="J32" s="112">
        <f t="shared" si="16"/>
        <v>410000</v>
      </c>
      <c r="K32" s="113">
        <f t="shared" si="16"/>
        <v>510959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510000</v>
      </c>
      <c r="Q32" s="113">
        <f>$I32      +$K32      +$M32      +$O32</f>
        <v>5577959</v>
      </c>
      <c r="R32" s="58">
        <f>IF(($H32      =0),0,((($J32      -$H32      )/$H32      )*100))</f>
        <v>310</v>
      </c>
      <c r="S32" s="59">
        <f>IF(($I32      =0),0,((($K32      -$I32      )/$I32      )*100))</f>
        <v>-89.915946319321094</v>
      </c>
      <c r="T32" s="58">
        <f>IF($E32   =0,0,($P32   /$E32   )*100)</f>
        <v>18.398268398268396</v>
      </c>
      <c r="U32" s="60">
        <f>IF($E32   =0,0,($Q32   /$E32   )*100)</f>
        <v>201.22507215007218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1689000</v>
      </c>
      <c r="C34" s="108"/>
      <c r="D34" s="108"/>
      <c r="E34" s="108">
        <f>$B34      +$C34      +$D34</f>
        <v>1689000</v>
      </c>
      <c r="F34" s="109">
        <v>1689000</v>
      </c>
      <c r="G34" s="110">
        <v>1180000</v>
      </c>
      <c r="H34" s="109">
        <v>275000</v>
      </c>
      <c r="I34" s="110">
        <v>1546000</v>
      </c>
      <c r="J34" s="109">
        <v>411000</v>
      </c>
      <c r="K34" s="110"/>
      <c r="L34" s="109"/>
      <c r="M34" s="110"/>
      <c r="N34" s="109"/>
      <c r="O34" s="110"/>
      <c r="P34" s="109">
        <f>$H34      +$J34      +$L34      +$N34</f>
        <v>686000</v>
      </c>
      <c r="Q34" s="110">
        <f>$I34      +$K34      +$M34      +$O34</f>
        <v>1546000</v>
      </c>
      <c r="R34" s="54">
        <f>IF(($H34      =0),0,((($J34      -$H34      )/$H34      )*100))</f>
        <v>49.454545454545453</v>
      </c>
      <c r="S34" s="55">
        <f>IF(($I34      =0),0,((($K34      -$I34      )/$I34      )*100))</f>
        <v>-100</v>
      </c>
      <c r="T34" s="54">
        <f>IF(($E34      =0),0,(($P34      /$E34      )*100))</f>
        <v>40.615748963883959</v>
      </c>
      <c r="U34" s="56">
        <f>IF(($E34      =0),0,(($Q34      /$E34      )*100))</f>
        <v>91.533451746595617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1689000</v>
      </c>
      <c r="C35" s="111">
        <f>C34</f>
        <v>0</v>
      </c>
      <c r="D35" s="111"/>
      <c r="E35" s="111">
        <f>$B35      +$C35      +$D35</f>
        <v>1689000</v>
      </c>
      <c r="F35" s="112">
        <f t="shared" ref="F35:O35" si="17">F34</f>
        <v>1689000</v>
      </c>
      <c r="G35" s="113">
        <f t="shared" si="17"/>
        <v>1180000</v>
      </c>
      <c r="H35" s="112">
        <f t="shared" si="17"/>
        <v>275000</v>
      </c>
      <c r="I35" s="113">
        <f t="shared" si="17"/>
        <v>1546000</v>
      </c>
      <c r="J35" s="112">
        <f t="shared" si="17"/>
        <v>411000</v>
      </c>
      <c r="K35" s="113">
        <f t="shared" si="17"/>
        <v>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686000</v>
      </c>
      <c r="Q35" s="113">
        <f>$I35      +$K35      +$M35      +$O35</f>
        <v>1546000</v>
      </c>
      <c r="R35" s="58">
        <f>IF(($H35      =0),0,((($J35      -$H35      )/$H35      )*100))</f>
        <v>49.454545454545453</v>
      </c>
      <c r="S35" s="59">
        <f>IF(($I35      =0),0,((($K35      -$I35      )/$I35      )*100))</f>
        <v>-100</v>
      </c>
      <c r="T35" s="58">
        <f>IF($E35   =0,0,($P35   /$E35   )*100)</f>
        <v>40.615748963883959</v>
      </c>
      <c r="U35" s="60">
        <f>IF($E35   =0,0,($Q35   /$E35   )*100)</f>
        <v>91.533451746595617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/>
      <c r="C38" s="108"/>
      <c r="D38" s="108"/>
      <c r="E38" s="108">
        <f t="shared" si="18"/>
        <v>0</v>
      </c>
      <c r="F38" s="109">
        <v>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0</v>
      </c>
      <c r="C42" s="111">
        <f>SUM(C37:C41)</f>
        <v>0</v>
      </c>
      <c r="D42" s="111"/>
      <c r="E42" s="111">
        <f t="shared" si="18"/>
        <v>0</v>
      </c>
      <c r="F42" s="112">
        <f t="shared" ref="F42:O42" si="25">SUM(F37:F41)</f>
        <v>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6261000</v>
      </c>
      <c r="C69" s="120">
        <f>SUM(C9:C16,C19:C25,C28:C31,C34,C37:C41,C44:C54,C57:C60,C63:C67)</f>
        <v>0</v>
      </c>
      <c r="D69" s="120"/>
      <c r="E69" s="120">
        <f t="shared" si="35"/>
        <v>6261000</v>
      </c>
      <c r="F69" s="121">
        <f t="shared" ref="F69:O69" si="43">SUM(F9:F16,F19:F25,F28:F31,F34,F37:F41,F44:F54,F57:F60,F63:F67)</f>
        <v>6261000</v>
      </c>
      <c r="G69" s="122">
        <f t="shared" si="43"/>
        <v>4920000</v>
      </c>
      <c r="H69" s="121">
        <f t="shared" si="43"/>
        <v>697000</v>
      </c>
      <c r="I69" s="122">
        <f t="shared" si="43"/>
        <v>6613000</v>
      </c>
      <c r="J69" s="121">
        <f t="shared" si="43"/>
        <v>983000</v>
      </c>
      <c r="K69" s="122">
        <f t="shared" si="43"/>
        <v>510959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1680000</v>
      </c>
      <c r="Q69" s="122">
        <f t="shared" si="37"/>
        <v>7123959</v>
      </c>
      <c r="R69" s="67">
        <f t="shared" si="38"/>
        <v>41.032998565279769</v>
      </c>
      <c r="S69" s="68">
        <f t="shared" si="39"/>
        <v>-92.27341599879027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26.832774317201725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113.78308576904648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/>
      <c r="C71" s="108"/>
      <c r="D71" s="108"/>
      <c r="E71" s="108">
        <f>$B71      +$C71      +$D71</f>
        <v>0</v>
      </c>
      <c r="F71" s="109">
        <v>0</v>
      </c>
      <c r="G71" s="110">
        <v>0</v>
      </c>
      <c r="H71" s="109"/>
      <c r="I71" s="110"/>
      <c r="J71" s="109"/>
      <c r="K71" s="110"/>
      <c r="L71" s="109"/>
      <c r="M71" s="110"/>
      <c r="N71" s="109"/>
      <c r="O71" s="110"/>
      <c r="P71" s="109">
        <f>$H71      +$J71      +$L71      +$N71</f>
        <v>0</v>
      </c>
      <c r="Q71" s="110">
        <f>$I71      +$K71      +$M71      +$O71</f>
        <v>0</v>
      </c>
      <c r="R71" s="54">
        <f>IF(($H71      =0),0,((($J71      -$H71      )/$H71      )*100))</f>
        <v>0</v>
      </c>
      <c r="S71" s="55">
        <f>IF(($I71      =0),0,((($K71      -$I71      )/$I71      )*100))</f>
        <v>0</v>
      </c>
      <c r="T71" s="54">
        <f>IF(($E71      =0),0,(($P71      /$E71      )*100))</f>
        <v>0</v>
      </c>
      <c r="U71" s="56">
        <f>IF(($E71      =0),0,(($Q71      /$E71      )*100))</f>
        <v>0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0</v>
      </c>
      <c r="C73" s="117">
        <f>SUM(C71:C72)</f>
        <v>0</v>
      </c>
      <c r="D73" s="117"/>
      <c r="E73" s="117">
        <f>$B73      +$C73      +$D73</f>
        <v>0</v>
      </c>
      <c r="F73" s="118">
        <f t="shared" ref="F73:O73" si="44">SUM(F71:F72)</f>
        <v>0</v>
      </c>
      <c r="G73" s="119">
        <f t="shared" si="44"/>
        <v>0</v>
      </c>
      <c r="H73" s="118">
        <f t="shared" si="44"/>
        <v>0</v>
      </c>
      <c r="I73" s="119">
        <f t="shared" si="44"/>
        <v>0</v>
      </c>
      <c r="J73" s="118">
        <f t="shared" si="44"/>
        <v>0</v>
      </c>
      <c r="K73" s="119">
        <f t="shared" si="44"/>
        <v>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0</v>
      </c>
      <c r="Q73" s="119">
        <f>$I73      +$K73      +$M73      +$O73</f>
        <v>0</v>
      </c>
      <c r="R73" s="63">
        <f>IF(($H73      =0),0,((($J73      -$H73      )/$H73      )*100))</f>
        <v>0</v>
      </c>
      <c r="S73" s="64">
        <f>IF(($I73      =0),0,((($K73      -$I73      )/$I73      )*100))</f>
        <v>0</v>
      </c>
      <c r="T73" s="63">
        <f>IF(($E71      =0),0,(($P71      /$E71      )*100))</f>
        <v>0</v>
      </c>
      <c r="U73" s="65">
        <f>IF($E71   =0,0,($Q71   /$E71 )*100)</f>
        <v>0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0</v>
      </c>
      <c r="C74" s="120">
        <f>SUM(C71:C72)</f>
        <v>0</v>
      </c>
      <c r="D74" s="120"/>
      <c r="E74" s="120">
        <f>$B74      +$C74      +$D74</f>
        <v>0</v>
      </c>
      <c r="F74" s="121">
        <f t="shared" ref="F74:O74" si="45">SUM(F71:F72)</f>
        <v>0</v>
      </c>
      <c r="G74" s="122">
        <f t="shared" si="45"/>
        <v>0</v>
      </c>
      <c r="H74" s="121">
        <f t="shared" si="45"/>
        <v>0</v>
      </c>
      <c r="I74" s="122">
        <f t="shared" si="45"/>
        <v>0</v>
      </c>
      <c r="J74" s="121">
        <f t="shared" si="45"/>
        <v>0</v>
      </c>
      <c r="K74" s="122">
        <f t="shared" si="45"/>
        <v>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0</v>
      </c>
      <c r="Q74" s="122">
        <f>$I74      +$K74      +$M74      +$O74</f>
        <v>0</v>
      </c>
      <c r="R74" s="67">
        <f>IF(($H74      =0),0,((($J74      -$H74      )/$H74      )*100))</f>
        <v>0</v>
      </c>
      <c r="S74" s="68">
        <f>IF(($I74      =0),0,((($K74      -$I74      )/$I74      )*100))</f>
        <v>0</v>
      </c>
      <c r="T74" s="67">
        <f>IF(($E71      =0),0,(($P71      /$E71      )*100))</f>
        <v>0</v>
      </c>
      <c r="U74" s="71">
        <f>IF($E71   =0,0,($Q71   /$E71 )*100)</f>
        <v>0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6261000</v>
      </c>
      <c r="C75" s="120">
        <f>SUM(C9:C16,C19:C25,C28:C31,C34,C37:C41,C44:C54,C57:C60,C63:C67,C71:C72)</f>
        <v>0</v>
      </c>
      <c r="D75" s="120"/>
      <c r="E75" s="120">
        <f>$B75      +$C75      +$D75</f>
        <v>6261000</v>
      </c>
      <c r="F75" s="121">
        <f t="shared" ref="F75:O75" si="46">SUM(F9:F16,F19:F25,F28:F31,F34,F37:F41,F44:F54,F57:F60,F63:F67,F71:F72)</f>
        <v>6261000</v>
      </c>
      <c r="G75" s="122">
        <f t="shared" si="46"/>
        <v>4920000</v>
      </c>
      <c r="H75" s="121">
        <f t="shared" si="46"/>
        <v>697000</v>
      </c>
      <c r="I75" s="122">
        <f t="shared" si="46"/>
        <v>6613000</v>
      </c>
      <c r="J75" s="121">
        <f t="shared" si="46"/>
        <v>983000</v>
      </c>
      <c r="K75" s="122">
        <f t="shared" si="46"/>
        <v>510959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1680000</v>
      </c>
      <c r="Q75" s="122">
        <f>$I75      +$K75      +$M75      +$O75</f>
        <v>7123959</v>
      </c>
      <c r="R75" s="67">
        <f>IF(($H75      =0),0,((($J75      -$H75      )/$H75      )*100))</f>
        <v>41.032998565279769</v>
      </c>
      <c r="S75" s="68">
        <f>IF(($I75      =0),0,((($K75      -$I75      )/$I75      )*100))</f>
        <v>-92.27341599879027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26.832774317201725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113.78308576904648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fD8kR8y69dj3VYm1iYOiyCuP0qi5FpZXlWNqOOkncdYQ/Auka4gPPt0UyanD2oQKHd+t0dH5DOjNJeTLVw6Siw==" saltValue="2pAUq3noaliOz5TJqWEp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120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546000</v>
      </c>
      <c r="I10" s="110">
        <v>546388</v>
      </c>
      <c r="J10" s="109">
        <v>606000</v>
      </c>
      <c r="K10" s="110">
        <v>1102111</v>
      </c>
      <c r="L10" s="109"/>
      <c r="M10" s="110"/>
      <c r="N10" s="109"/>
      <c r="O10" s="110"/>
      <c r="P10" s="109">
        <f t="shared" ref="P10:P17" si="1">$H10      +$J10      +$L10      +$N10</f>
        <v>1152000</v>
      </c>
      <c r="Q10" s="110">
        <f t="shared" ref="Q10:Q17" si="2">$I10      +$K10      +$M10      +$O10</f>
        <v>1648499</v>
      </c>
      <c r="R10" s="54">
        <f t="shared" ref="R10:R17" si="3">IF(($H10      =0),0,((($J10      -$H10      )/$H10      )*100))</f>
        <v>10.989010989010989</v>
      </c>
      <c r="S10" s="55">
        <f t="shared" ref="S10:S17" si="4">IF(($I10      =0),0,((($K10      -$I10      )/$I10      )*100))</f>
        <v>101.70849286587553</v>
      </c>
      <c r="T10" s="54">
        <f t="shared" ref="T10:T16" si="5">IF(($E10      =0),0,(($P10      /$E10      )*100))</f>
        <v>38.4</v>
      </c>
      <c r="U10" s="56">
        <f t="shared" ref="U10:U16" si="6">IF(($E10      =0),0,(($Q10      /$E10      )*100))</f>
        <v>54.949966666666668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546000</v>
      </c>
      <c r="I17" s="113">
        <f t="shared" si="7"/>
        <v>546388</v>
      </c>
      <c r="J17" s="112">
        <f t="shared" si="7"/>
        <v>606000</v>
      </c>
      <c r="K17" s="113">
        <f t="shared" si="7"/>
        <v>1102111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1152000</v>
      </c>
      <c r="Q17" s="113">
        <f t="shared" si="2"/>
        <v>1648499</v>
      </c>
      <c r="R17" s="58">
        <f t="shared" si="3"/>
        <v>10.989010989010989</v>
      </c>
      <c r="S17" s="59">
        <f t="shared" si="4"/>
        <v>101.70849286587553</v>
      </c>
      <c r="T17" s="58">
        <f>IF((SUM($E9:$E14))=0,0,(P17/(SUM($E9:$E14))*100))</f>
        <v>38.4</v>
      </c>
      <c r="U17" s="60">
        <f>IF((SUM($E9:$E14))=0,0,(Q17/(SUM($E9:$E14))*100))</f>
        <v>54.949966666666668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>
        <v>11000000</v>
      </c>
      <c r="D22" s="108"/>
      <c r="E22" s="108">
        <f t="shared" si="8"/>
        <v>11000000</v>
      </c>
      <c r="F22" s="109">
        <v>11000000</v>
      </c>
      <c r="G22" s="110">
        <v>11000000</v>
      </c>
      <c r="H22" s="109"/>
      <c r="I22" s="110">
        <v>1049807</v>
      </c>
      <c r="J22" s="109">
        <v>6224000</v>
      </c>
      <c r="K22" s="110">
        <v>3500186</v>
      </c>
      <c r="L22" s="109"/>
      <c r="M22" s="110"/>
      <c r="N22" s="109"/>
      <c r="O22" s="110"/>
      <c r="P22" s="109">
        <f t="shared" si="9"/>
        <v>6224000</v>
      </c>
      <c r="Q22" s="110">
        <f t="shared" si="10"/>
        <v>4549993</v>
      </c>
      <c r="R22" s="54">
        <f t="shared" si="11"/>
        <v>0</v>
      </c>
      <c r="S22" s="55">
        <f t="shared" si="12"/>
        <v>233.41233198102128</v>
      </c>
      <c r="T22" s="54">
        <f t="shared" si="13"/>
        <v>56.581818181818178</v>
      </c>
      <c r="U22" s="56">
        <f t="shared" si="14"/>
        <v>41.363572727272732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11000000</v>
      </c>
      <c r="D26" s="111"/>
      <c r="E26" s="111">
        <f t="shared" si="8"/>
        <v>11000000</v>
      </c>
      <c r="F26" s="112">
        <f t="shared" ref="F26:O26" si="15">SUM(F19:F25)</f>
        <v>11000000</v>
      </c>
      <c r="G26" s="113">
        <f t="shared" si="15"/>
        <v>11000000</v>
      </c>
      <c r="H26" s="112">
        <f t="shared" si="15"/>
        <v>0</v>
      </c>
      <c r="I26" s="113">
        <f t="shared" si="15"/>
        <v>1049807</v>
      </c>
      <c r="J26" s="112">
        <f t="shared" si="15"/>
        <v>6224000</v>
      </c>
      <c r="K26" s="113">
        <f t="shared" si="15"/>
        <v>3500186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6224000</v>
      </c>
      <c r="Q26" s="113">
        <f t="shared" si="10"/>
        <v>4549993</v>
      </c>
      <c r="R26" s="58">
        <f t="shared" si="11"/>
        <v>0</v>
      </c>
      <c r="S26" s="59">
        <f t="shared" si="12"/>
        <v>233.41233198102128</v>
      </c>
      <c r="T26" s="58">
        <f>IF(($E26-$E21-$E25)   =0,0,($P26   /($E26-$E21-$E25)   )*100)</f>
        <v>56.581818181818178</v>
      </c>
      <c r="U26" s="60">
        <f>IF(($E26-$E21-$E25)   =0,0,($Q26   /($E26-$E21-$E25)   )*100)</f>
        <v>41.363572727272732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1509000</v>
      </c>
      <c r="C34" s="108"/>
      <c r="D34" s="108"/>
      <c r="E34" s="108">
        <f>$B34      +$C34      +$D34</f>
        <v>1509000</v>
      </c>
      <c r="F34" s="109">
        <v>1509000</v>
      </c>
      <c r="G34" s="110">
        <v>1054000</v>
      </c>
      <c r="H34" s="109">
        <v>375000</v>
      </c>
      <c r="I34" s="110">
        <v>409580</v>
      </c>
      <c r="J34" s="109">
        <v>401000</v>
      </c>
      <c r="K34" s="110">
        <v>540795</v>
      </c>
      <c r="L34" s="109"/>
      <c r="M34" s="110"/>
      <c r="N34" s="109"/>
      <c r="O34" s="110"/>
      <c r="P34" s="109">
        <f>$H34      +$J34      +$L34      +$N34</f>
        <v>776000</v>
      </c>
      <c r="Q34" s="110">
        <f>$I34      +$K34      +$M34      +$O34</f>
        <v>950375</v>
      </c>
      <c r="R34" s="54">
        <f>IF(($H34      =0),0,((($J34      -$H34      )/$H34      )*100))</f>
        <v>6.9333333333333327</v>
      </c>
      <c r="S34" s="55">
        <f>IF(($I34      =0),0,((($K34      -$I34      )/$I34      )*100))</f>
        <v>32.036476390448755</v>
      </c>
      <c r="T34" s="54">
        <f>IF(($E34      =0),0,(($P34      /$E34      )*100))</f>
        <v>51.424784625579854</v>
      </c>
      <c r="U34" s="56">
        <f>IF(($E34      =0),0,(($Q34      /$E34      )*100))</f>
        <v>62.980450629555996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1509000</v>
      </c>
      <c r="C35" s="111">
        <f>C34</f>
        <v>0</v>
      </c>
      <c r="D35" s="111"/>
      <c r="E35" s="111">
        <f>$B35      +$C35      +$D35</f>
        <v>1509000</v>
      </c>
      <c r="F35" s="112">
        <f t="shared" ref="F35:O35" si="17">F34</f>
        <v>1509000</v>
      </c>
      <c r="G35" s="113">
        <f t="shared" si="17"/>
        <v>1054000</v>
      </c>
      <c r="H35" s="112">
        <f t="shared" si="17"/>
        <v>375000</v>
      </c>
      <c r="I35" s="113">
        <f t="shared" si="17"/>
        <v>409580</v>
      </c>
      <c r="J35" s="112">
        <f t="shared" si="17"/>
        <v>401000</v>
      </c>
      <c r="K35" s="113">
        <f t="shared" si="17"/>
        <v>540795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776000</v>
      </c>
      <c r="Q35" s="113">
        <f>$I35      +$K35      +$M35      +$O35</f>
        <v>950375</v>
      </c>
      <c r="R35" s="58">
        <f>IF(($H35      =0),0,((($J35      -$H35      )/$H35      )*100))</f>
        <v>6.9333333333333327</v>
      </c>
      <c r="S35" s="59">
        <f>IF(($I35      =0),0,((($K35      -$I35      )/$I35      )*100))</f>
        <v>32.036476390448755</v>
      </c>
      <c r="T35" s="58">
        <f>IF($E35   =0,0,($P35   /$E35   )*100)</f>
        <v>51.424784625579854</v>
      </c>
      <c r="U35" s="60">
        <f>IF($E35   =0,0,($Q35   /$E35   )*100)</f>
        <v>62.980450629555996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2608000</v>
      </c>
      <c r="C38" s="108"/>
      <c r="D38" s="108"/>
      <c r="E38" s="108">
        <f t="shared" si="18"/>
        <v>2608000</v>
      </c>
      <c r="F38" s="109">
        <v>2371000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2608000</v>
      </c>
      <c r="C42" s="111">
        <f>SUM(C37:C41)</f>
        <v>0</v>
      </c>
      <c r="D42" s="111"/>
      <c r="E42" s="111">
        <f t="shared" si="18"/>
        <v>2608000</v>
      </c>
      <c r="F42" s="112">
        <f t="shared" ref="F42:O42" si="25">SUM(F37:F41)</f>
        <v>2371000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7117000</v>
      </c>
      <c r="C69" s="120">
        <f>SUM(C9:C16,C19:C25,C28:C31,C34,C37:C41,C44:C54,C57:C60,C63:C67)</f>
        <v>11000000</v>
      </c>
      <c r="D69" s="120"/>
      <c r="E69" s="120">
        <f t="shared" si="35"/>
        <v>18117000</v>
      </c>
      <c r="F69" s="121">
        <f t="shared" ref="F69:O69" si="43">SUM(F9:F16,F19:F25,F28:F31,F34,F37:F41,F44:F54,F57:F60,F63:F67)</f>
        <v>17880000</v>
      </c>
      <c r="G69" s="122">
        <f t="shared" si="43"/>
        <v>15054000</v>
      </c>
      <c r="H69" s="121">
        <f t="shared" si="43"/>
        <v>921000</v>
      </c>
      <c r="I69" s="122">
        <f t="shared" si="43"/>
        <v>2005775</v>
      </c>
      <c r="J69" s="121">
        <f t="shared" si="43"/>
        <v>7231000</v>
      </c>
      <c r="K69" s="122">
        <f t="shared" si="43"/>
        <v>5143092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8152000</v>
      </c>
      <c r="Q69" s="122">
        <f t="shared" si="37"/>
        <v>7148867</v>
      </c>
      <c r="R69" s="67">
        <f t="shared" si="38"/>
        <v>685.12486427795875</v>
      </c>
      <c r="S69" s="68">
        <f t="shared" si="39"/>
        <v>156.41420398599047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52.563027919272677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46.094957766458187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35691000</v>
      </c>
      <c r="C71" s="108"/>
      <c r="D71" s="108"/>
      <c r="E71" s="108">
        <f>$B71      +$C71      +$D71</f>
        <v>35691000</v>
      </c>
      <c r="F71" s="109">
        <v>35691000</v>
      </c>
      <c r="G71" s="110">
        <v>31835000</v>
      </c>
      <c r="H71" s="109">
        <v>18986000</v>
      </c>
      <c r="I71" s="110">
        <v>24953189</v>
      </c>
      <c r="J71" s="109">
        <v>12849000</v>
      </c>
      <c r="K71" s="110">
        <v>12555514</v>
      </c>
      <c r="L71" s="109"/>
      <c r="M71" s="110"/>
      <c r="N71" s="109"/>
      <c r="O71" s="110"/>
      <c r="P71" s="109">
        <f>$H71      +$J71      +$L71      +$N71</f>
        <v>31835000</v>
      </c>
      <c r="Q71" s="110">
        <f>$I71      +$K71      +$M71      +$O71</f>
        <v>37508703</v>
      </c>
      <c r="R71" s="54">
        <f>IF(($H71      =0),0,((($J71      -$H71      )/$H71      )*100))</f>
        <v>-32.323817549773516</v>
      </c>
      <c r="S71" s="55">
        <f>IF(($I71      =0),0,((($K71      -$I71      )/$I71      )*100))</f>
        <v>-49.683729803032392</v>
      </c>
      <c r="T71" s="54">
        <f>IF(($E71      =0),0,(($P71      /$E71      )*100))</f>
        <v>89.196155893642654</v>
      </c>
      <c r="U71" s="56">
        <f>IF(($E71      =0),0,(($Q71      /$E71      )*100))</f>
        <v>105.09288896360427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35691000</v>
      </c>
      <c r="C73" s="117">
        <f>SUM(C71:C72)</f>
        <v>0</v>
      </c>
      <c r="D73" s="117"/>
      <c r="E73" s="117">
        <f>$B73      +$C73      +$D73</f>
        <v>35691000</v>
      </c>
      <c r="F73" s="118">
        <f t="shared" ref="F73:O73" si="44">SUM(F71:F72)</f>
        <v>35691000</v>
      </c>
      <c r="G73" s="119">
        <f t="shared" si="44"/>
        <v>31835000</v>
      </c>
      <c r="H73" s="118">
        <f t="shared" si="44"/>
        <v>18986000</v>
      </c>
      <c r="I73" s="119">
        <f t="shared" si="44"/>
        <v>24953189</v>
      </c>
      <c r="J73" s="118">
        <f t="shared" si="44"/>
        <v>12849000</v>
      </c>
      <c r="K73" s="119">
        <f t="shared" si="44"/>
        <v>12555514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31835000</v>
      </c>
      <c r="Q73" s="119">
        <f>$I73      +$K73      +$M73      +$O73</f>
        <v>37508703</v>
      </c>
      <c r="R73" s="63">
        <f>IF(($H73      =0),0,((($J73      -$H73      )/$H73      )*100))</f>
        <v>-32.323817549773516</v>
      </c>
      <c r="S73" s="64">
        <f>IF(($I73      =0),0,((($K73      -$I73      )/$I73      )*100))</f>
        <v>-49.683729803032392</v>
      </c>
      <c r="T73" s="63">
        <f>IF(($E71      =0),0,(($P71      /$E71      )*100))</f>
        <v>89.196155893642654</v>
      </c>
      <c r="U73" s="65">
        <f>IF($E71   =0,0,($Q71   /$E71 )*100)</f>
        <v>105.09288896360427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35691000</v>
      </c>
      <c r="C74" s="120">
        <f>SUM(C71:C72)</f>
        <v>0</v>
      </c>
      <c r="D74" s="120"/>
      <c r="E74" s="120">
        <f>$B74      +$C74      +$D74</f>
        <v>35691000</v>
      </c>
      <c r="F74" s="121">
        <f t="shared" ref="F74:O74" si="45">SUM(F71:F72)</f>
        <v>35691000</v>
      </c>
      <c r="G74" s="122">
        <f t="shared" si="45"/>
        <v>31835000</v>
      </c>
      <c r="H74" s="121">
        <f t="shared" si="45"/>
        <v>18986000</v>
      </c>
      <c r="I74" s="122">
        <f t="shared" si="45"/>
        <v>24953189</v>
      </c>
      <c r="J74" s="121">
        <f t="shared" si="45"/>
        <v>12849000</v>
      </c>
      <c r="K74" s="122">
        <f t="shared" si="45"/>
        <v>12555514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31835000</v>
      </c>
      <c r="Q74" s="122">
        <f>$I74      +$K74      +$M74      +$O74</f>
        <v>37508703</v>
      </c>
      <c r="R74" s="67">
        <f>IF(($H74      =0),0,((($J74      -$H74      )/$H74      )*100))</f>
        <v>-32.323817549773516</v>
      </c>
      <c r="S74" s="68">
        <f>IF(($I74      =0),0,((($K74      -$I74      )/$I74      )*100))</f>
        <v>-49.683729803032392</v>
      </c>
      <c r="T74" s="67">
        <f>IF(($E71      =0),0,(($P71      /$E71      )*100))</f>
        <v>89.196155893642654</v>
      </c>
      <c r="U74" s="71">
        <f>IF($E71   =0,0,($Q71   /$E71 )*100)</f>
        <v>105.09288896360427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42808000</v>
      </c>
      <c r="C75" s="120">
        <f>SUM(C9:C16,C19:C25,C28:C31,C34,C37:C41,C44:C54,C57:C60,C63:C67,C71:C72)</f>
        <v>11000000</v>
      </c>
      <c r="D75" s="120"/>
      <c r="E75" s="120">
        <f>$B75      +$C75      +$D75</f>
        <v>53808000</v>
      </c>
      <c r="F75" s="121">
        <f t="shared" ref="F75:O75" si="46">SUM(F9:F16,F19:F25,F28:F31,F34,F37:F41,F44:F54,F57:F60,F63:F67,F71:F72)</f>
        <v>53571000</v>
      </c>
      <c r="G75" s="122">
        <f t="shared" si="46"/>
        <v>46889000</v>
      </c>
      <c r="H75" s="121">
        <f t="shared" si="46"/>
        <v>19907000</v>
      </c>
      <c r="I75" s="122">
        <f t="shared" si="46"/>
        <v>26958964</v>
      </c>
      <c r="J75" s="121">
        <f t="shared" si="46"/>
        <v>20080000</v>
      </c>
      <c r="K75" s="122">
        <f t="shared" si="46"/>
        <v>17698606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39987000</v>
      </c>
      <c r="Q75" s="122">
        <f>$I75      +$K75      +$M75      +$O75</f>
        <v>44657570</v>
      </c>
      <c r="R75" s="67">
        <f>IF(($H75      =0),0,((($J75      -$H75      )/$H75      )*100))</f>
        <v>0.86904104083990552</v>
      </c>
      <c r="S75" s="68">
        <f>IF(($I75      =0),0,((($K75      -$I75      )/$I75      )*100))</f>
        <v>-34.349828873246018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78.099609375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87.221816406249999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0cJc71OTX2ebhWOVUBKn4eFnUsIktB6YIPbDp7RwJvUieAJBICtxhBaNR4dN0O1KjQBiOAXqPmsWaWdgpOogA==" saltValue="7dFCCrn1u8j21rCWat9HR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6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37"/>
      <c r="W1" s="37"/>
    </row>
    <row r="2" spans="1:23" ht="18" x14ac:dyDescent="0.4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38"/>
      <c r="W2" s="38"/>
    </row>
    <row r="3" spans="1:23" ht="18" customHeight="1" x14ac:dyDescent="0.4">
      <c r="A3" s="148" t="s">
        <v>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38"/>
      <c r="W3" s="38"/>
    </row>
    <row r="4" spans="1:23" ht="18" customHeight="1" x14ac:dyDescent="0.4">
      <c r="A4" s="148" t="s">
        <v>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38"/>
      <c r="W4" s="38"/>
    </row>
    <row r="5" spans="1:23" ht="15" customHeight="1" x14ac:dyDescent="0.3">
      <c r="A5" s="149" t="s">
        <v>121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39"/>
      <c r="W5" s="39"/>
    </row>
    <row r="6" spans="1:23" ht="12.75" customHeight="1" x14ac:dyDescent="0.3">
      <c r="A6" s="40" t="s">
        <v>93</v>
      </c>
      <c r="B6" s="40" t="s">
        <v>93</v>
      </c>
      <c r="C6" s="40" t="s">
        <v>93</v>
      </c>
      <c r="D6" s="40" t="s">
        <v>1</v>
      </c>
      <c r="E6" s="41" t="s">
        <v>1</v>
      </c>
      <c r="F6" s="145" t="s">
        <v>5</v>
      </c>
      <c r="G6" s="146"/>
      <c r="H6" s="145" t="s">
        <v>6</v>
      </c>
      <c r="I6" s="146"/>
      <c r="J6" s="145" t="s">
        <v>7</v>
      </c>
      <c r="K6" s="146"/>
      <c r="L6" s="145" t="s">
        <v>8</v>
      </c>
      <c r="M6" s="146"/>
      <c r="N6" s="145" t="s">
        <v>9</v>
      </c>
      <c r="O6" s="146"/>
      <c r="P6" s="145" t="s">
        <v>10</v>
      </c>
      <c r="Q6" s="146"/>
      <c r="R6" s="145" t="s">
        <v>11</v>
      </c>
      <c r="S6" s="146"/>
      <c r="T6" s="145" t="s">
        <v>12</v>
      </c>
      <c r="U6" s="146"/>
      <c r="V6" s="145" t="s">
        <v>13</v>
      </c>
      <c r="W6" s="146"/>
    </row>
    <row r="7" spans="1:23" ht="65" x14ac:dyDescent="0.3">
      <c r="A7" s="42" t="s">
        <v>14</v>
      </c>
      <c r="B7" s="43" t="s">
        <v>15</v>
      </c>
      <c r="C7" s="43" t="s">
        <v>16</v>
      </c>
      <c r="D7" s="43" t="s">
        <v>17</v>
      </c>
      <c r="E7" s="43" t="s">
        <v>18</v>
      </c>
      <c r="F7" s="44" t="s">
        <v>19</v>
      </c>
      <c r="G7" s="45" t="s">
        <v>20</v>
      </c>
      <c r="H7" s="44" t="s">
        <v>21</v>
      </c>
      <c r="I7" s="45" t="s">
        <v>22</v>
      </c>
      <c r="J7" s="44" t="s">
        <v>23</v>
      </c>
      <c r="K7" s="45" t="s">
        <v>24</v>
      </c>
      <c r="L7" s="44" t="s">
        <v>25</v>
      </c>
      <c r="M7" s="45" t="s">
        <v>26</v>
      </c>
      <c r="N7" s="44" t="s">
        <v>27</v>
      </c>
      <c r="O7" s="45" t="s">
        <v>28</v>
      </c>
      <c r="P7" s="44" t="s">
        <v>29</v>
      </c>
      <c r="Q7" s="45" t="s">
        <v>30</v>
      </c>
      <c r="R7" s="44" t="s">
        <v>29</v>
      </c>
      <c r="S7" s="45" t="s">
        <v>30</v>
      </c>
      <c r="T7" s="44" t="s">
        <v>31</v>
      </c>
      <c r="U7" s="45" t="s">
        <v>32</v>
      </c>
      <c r="V7" s="44" t="s">
        <v>18</v>
      </c>
      <c r="W7" s="45" t="s">
        <v>33</v>
      </c>
    </row>
    <row r="8" spans="1:23" ht="13" customHeight="1" x14ac:dyDescent="0.3">
      <c r="A8" s="46" t="s">
        <v>34</v>
      </c>
      <c r="B8" s="47" t="s">
        <v>1</v>
      </c>
      <c r="C8" s="47"/>
      <c r="D8" s="47"/>
      <c r="E8" s="47"/>
      <c r="F8" s="48"/>
      <c r="G8" s="49"/>
      <c r="H8" s="48"/>
      <c r="I8" s="49"/>
      <c r="J8" s="48"/>
      <c r="K8" s="49"/>
      <c r="L8" s="48"/>
      <c r="M8" s="49"/>
      <c r="N8" s="48"/>
      <c r="O8" s="49"/>
      <c r="P8" s="48"/>
      <c r="Q8" s="49"/>
      <c r="R8" s="50"/>
      <c r="S8" s="51"/>
      <c r="T8" s="50"/>
      <c r="U8" s="52"/>
      <c r="V8" s="48"/>
      <c r="W8" s="49"/>
    </row>
    <row r="9" spans="1:23" ht="13" customHeight="1" x14ac:dyDescent="0.3">
      <c r="A9" s="53" t="s">
        <v>35</v>
      </c>
      <c r="B9" s="108"/>
      <c r="C9" s="108"/>
      <c r="D9" s="108"/>
      <c r="E9" s="108">
        <f>$B9       +$C9       +$D9</f>
        <v>0</v>
      </c>
      <c r="F9" s="109" t="s">
        <v>36</v>
      </c>
      <c r="G9" s="110" t="s">
        <v>36</v>
      </c>
      <c r="H9" s="109"/>
      <c r="I9" s="110"/>
      <c r="J9" s="109"/>
      <c r="K9" s="110"/>
      <c r="L9" s="109"/>
      <c r="M9" s="110"/>
      <c r="N9" s="109"/>
      <c r="O9" s="110"/>
      <c r="P9" s="109">
        <f>$H9       +$J9       +$L9       +$N9</f>
        <v>0</v>
      </c>
      <c r="Q9" s="110">
        <f>$I9       +$K9       +$M9       +$O9</f>
        <v>0</v>
      </c>
      <c r="R9" s="54">
        <f>IF(($H9       =0),0,((($J9       -$H9       )/$H9       )*100))</f>
        <v>0</v>
      </c>
      <c r="S9" s="55">
        <f>IF(($I9       =0),0,((($K9       -$I9       )/$I9       )*100))</f>
        <v>0</v>
      </c>
      <c r="T9" s="54">
        <f>IF(($E9       =0),0,(($P9       /$E9       )*100))</f>
        <v>0</v>
      </c>
      <c r="U9" s="56">
        <f>IF(($E9       =0),0,(($Q9       /$E9       )*100))</f>
        <v>0</v>
      </c>
      <c r="V9" s="109" t="s">
        <v>36</v>
      </c>
      <c r="W9" s="110" t="s">
        <v>36</v>
      </c>
    </row>
    <row r="10" spans="1:23" ht="13" customHeight="1" x14ac:dyDescent="0.3">
      <c r="A10" s="53" t="s">
        <v>37</v>
      </c>
      <c r="B10" s="108">
        <v>3000000</v>
      </c>
      <c r="C10" s="108"/>
      <c r="D10" s="108"/>
      <c r="E10" s="108">
        <f t="shared" ref="E10:E17" si="0">$B10      +$C10      +$D10</f>
        <v>3000000</v>
      </c>
      <c r="F10" s="109">
        <v>3000000</v>
      </c>
      <c r="G10" s="110">
        <v>3000000</v>
      </c>
      <c r="H10" s="109">
        <v>100000</v>
      </c>
      <c r="I10" s="110"/>
      <c r="J10" s="109">
        <v>100000</v>
      </c>
      <c r="K10" s="110">
        <v>615710</v>
      </c>
      <c r="L10" s="109"/>
      <c r="M10" s="110"/>
      <c r="N10" s="109"/>
      <c r="O10" s="110"/>
      <c r="P10" s="109">
        <f t="shared" ref="P10:P17" si="1">$H10      +$J10      +$L10      +$N10</f>
        <v>200000</v>
      </c>
      <c r="Q10" s="110">
        <f t="shared" ref="Q10:Q17" si="2">$I10      +$K10      +$M10      +$O10</f>
        <v>615710</v>
      </c>
      <c r="R10" s="54">
        <f t="shared" ref="R10:R17" si="3">IF(($H10      =0),0,((($J10      -$H10      )/$H10      )*100))</f>
        <v>0</v>
      </c>
      <c r="S10" s="55">
        <f t="shared" ref="S10:S17" si="4">IF(($I10      =0),0,((($K10      -$I10      )/$I10      )*100))</f>
        <v>0</v>
      </c>
      <c r="T10" s="54">
        <f t="shared" ref="T10:T16" si="5">IF(($E10      =0),0,(($P10      /$E10      )*100))</f>
        <v>6.666666666666667</v>
      </c>
      <c r="U10" s="56">
        <f t="shared" ref="U10:U16" si="6">IF(($E10      =0),0,(($Q10      /$E10      )*100))</f>
        <v>20.523666666666667</v>
      </c>
      <c r="V10" s="109" t="s">
        <v>36</v>
      </c>
      <c r="W10" s="110" t="s">
        <v>36</v>
      </c>
    </row>
    <row r="11" spans="1:23" ht="13" customHeight="1" x14ac:dyDescent="0.3">
      <c r="A11" s="53" t="s">
        <v>38</v>
      </c>
      <c r="B11" s="108"/>
      <c r="C11" s="108"/>
      <c r="D11" s="108"/>
      <c r="E11" s="108">
        <f t="shared" si="0"/>
        <v>0</v>
      </c>
      <c r="F11" s="109">
        <v>0</v>
      </c>
      <c r="G11" s="110">
        <v>0</v>
      </c>
      <c r="H11" s="109"/>
      <c r="I11" s="110"/>
      <c r="J11" s="109"/>
      <c r="K11" s="110"/>
      <c r="L11" s="109"/>
      <c r="M11" s="110"/>
      <c r="N11" s="109"/>
      <c r="O11" s="110"/>
      <c r="P11" s="109">
        <f t="shared" si="1"/>
        <v>0</v>
      </c>
      <c r="Q11" s="110">
        <f t="shared" si="2"/>
        <v>0</v>
      </c>
      <c r="R11" s="54">
        <f t="shared" si="3"/>
        <v>0</v>
      </c>
      <c r="S11" s="55">
        <f t="shared" si="4"/>
        <v>0</v>
      </c>
      <c r="T11" s="54">
        <f t="shared" si="5"/>
        <v>0</v>
      </c>
      <c r="U11" s="56">
        <f t="shared" si="6"/>
        <v>0</v>
      </c>
      <c r="V11" s="109" t="s">
        <v>36</v>
      </c>
      <c r="W11" s="110" t="s">
        <v>36</v>
      </c>
    </row>
    <row r="12" spans="1:23" ht="13" customHeight="1" x14ac:dyDescent="0.3">
      <c r="A12" s="53" t="s">
        <v>39</v>
      </c>
      <c r="B12" s="108"/>
      <c r="C12" s="108"/>
      <c r="D12" s="108"/>
      <c r="E12" s="108">
        <f t="shared" si="0"/>
        <v>0</v>
      </c>
      <c r="F12" s="109" t="s">
        <v>36</v>
      </c>
      <c r="G12" s="110" t="s">
        <v>36</v>
      </c>
      <c r="H12" s="109"/>
      <c r="I12" s="110"/>
      <c r="J12" s="109"/>
      <c r="K12" s="110"/>
      <c r="L12" s="109"/>
      <c r="M12" s="110"/>
      <c r="N12" s="109"/>
      <c r="O12" s="110"/>
      <c r="P12" s="109">
        <f t="shared" si="1"/>
        <v>0</v>
      </c>
      <c r="Q12" s="110">
        <f t="shared" si="2"/>
        <v>0</v>
      </c>
      <c r="R12" s="54">
        <f t="shared" si="3"/>
        <v>0</v>
      </c>
      <c r="S12" s="55">
        <f t="shared" si="4"/>
        <v>0</v>
      </c>
      <c r="T12" s="54">
        <f t="shared" si="5"/>
        <v>0</v>
      </c>
      <c r="U12" s="56">
        <f t="shared" si="6"/>
        <v>0</v>
      </c>
      <c r="V12" s="109" t="s">
        <v>36</v>
      </c>
      <c r="W12" s="110" t="s">
        <v>36</v>
      </c>
    </row>
    <row r="13" spans="1:23" ht="13" customHeight="1" x14ac:dyDescent="0.3">
      <c r="A13" s="53" t="s">
        <v>40</v>
      </c>
      <c r="B13" s="108"/>
      <c r="C13" s="108"/>
      <c r="D13" s="108"/>
      <c r="E13" s="108">
        <f t="shared" si="0"/>
        <v>0</v>
      </c>
      <c r="F13" s="109" t="s">
        <v>36</v>
      </c>
      <c r="G13" s="110" t="s">
        <v>36</v>
      </c>
      <c r="H13" s="109"/>
      <c r="I13" s="110"/>
      <c r="J13" s="109"/>
      <c r="K13" s="110"/>
      <c r="L13" s="109"/>
      <c r="M13" s="110"/>
      <c r="N13" s="109"/>
      <c r="O13" s="110"/>
      <c r="P13" s="109">
        <f t="shared" si="1"/>
        <v>0</v>
      </c>
      <c r="Q13" s="110">
        <f t="shared" si="2"/>
        <v>0</v>
      </c>
      <c r="R13" s="54">
        <f t="shared" si="3"/>
        <v>0</v>
      </c>
      <c r="S13" s="55">
        <f t="shared" si="4"/>
        <v>0</v>
      </c>
      <c r="T13" s="54">
        <f t="shared" si="5"/>
        <v>0</v>
      </c>
      <c r="U13" s="56">
        <f t="shared" si="6"/>
        <v>0</v>
      </c>
      <c r="V13" s="109" t="s">
        <v>36</v>
      </c>
      <c r="W13" s="110" t="s">
        <v>36</v>
      </c>
    </row>
    <row r="14" spans="1:23" ht="13" customHeight="1" x14ac:dyDescent="0.3">
      <c r="A14" s="53" t="s">
        <v>41</v>
      </c>
      <c r="B14" s="108"/>
      <c r="C14" s="108"/>
      <c r="D14" s="108"/>
      <c r="E14" s="108">
        <f t="shared" si="0"/>
        <v>0</v>
      </c>
      <c r="F14" s="109">
        <v>0</v>
      </c>
      <c r="G14" s="110">
        <v>0</v>
      </c>
      <c r="H14" s="109"/>
      <c r="I14" s="110"/>
      <c r="J14" s="109"/>
      <c r="K14" s="110"/>
      <c r="L14" s="109"/>
      <c r="M14" s="110"/>
      <c r="N14" s="109"/>
      <c r="O14" s="110"/>
      <c r="P14" s="109">
        <f t="shared" si="1"/>
        <v>0</v>
      </c>
      <c r="Q14" s="110">
        <f t="shared" si="2"/>
        <v>0</v>
      </c>
      <c r="R14" s="54">
        <f t="shared" si="3"/>
        <v>0</v>
      </c>
      <c r="S14" s="55">
        <f t="shared" si="4"/>
        <v>0</v>
      </c>
      <c r="T14" s="54">
        <f t="shared" si="5"/>
        <v>0</v>
      </c>
      <c r="U14" s="56">
        <f t="shared" si="6"/>
        <v>0</v>
      </c>
      <c r="V14" s="109" t="s">
        <v>36</v>
      </c>
      <c r="W14" s="110" t="s">
        <v>36</v>
      </c>
    </row>
    <row r="15" spans="1:23" ht="13" customHeight="1" x14ac:dyDescent="0.3">
      <c r="A15" s="53" t="s">
        <v>42</v>
      </c>
      <c r="B15" s="108"/>
      <c r="C15" s="108"/>
      <c r="D15" s="108"/>
      <c r="E15" s="108">
        <f t="shared" si="0"/>
        <v>0</v>
      </c>
      <c r="F15" s="109">
        <v>0</v>
      </c>
      <c r="G15" s="110">
        <v>0</v>
      </c>
      <c r="H15" s="109"/>
      <c r="I15" s="110"/>
      <c r="J15" s="109"/>
      <c r="K15" s="110"/>
      <c r="L15" s="109"/>
      <c r="M15" s="110"/>
      <c r="N15" s="109"/>
      <c r="O15" s="110"/>
      <c r="P15" s="109">
        <f t="shared" si="1"/>
        <v>0</v>
      </c>
      <c r="Q15" s="110">
        <f t="shared" si="2"/>
        <v>0</v>
      </c>
      <c r="R15" s="54">
        <f t="shared" si="3"/>
        <v>0</v>
      </c>
      <c r="S15" s="55">
        <f t="shared" si="4"/>
        <v>0</v>
      </c>
      <c r="T15" s="54">
        <f t="shared" si="5"/>
        <v>0</v>
      </c>
      <c r="U15" s="56">
        <f t="shared" si="6"/>
        <v>0</v>
      </c>
      <c r="V15" s="109" t="s">
        <v>36</v>
      </c>
      <c r="W15" s="110" t="s">
        <v>36</v>
      </c>
    </row>
    <row r="16" spans="1:23" ht="13" customHeight="1" x14ac:dyDescent="0.3">
      <c r="A16" s="53" t="s">
        <v>43</v>
      </c>
      <c r="B16" s="108"/>
      <c r="C16" s="108"/>
      <c r="D16" s="108"/>
      <c r="E16" s="108">
        <f t="shared" si="0"/>
        <v>0</v>
      </c>
      <c r="F16" s="109">
        <v>0</v>
      </c>
      <c r="G16" s="110">
        <v>0</v>
      </c>
      <c r="H16" s="109"/>
      <c r="I16" s="110"/>
      <c r="J16" s="109"/>
      <c r="K16" s="110"/>
      <c r="L16" s="109"/>
      <c r="M16" s="110"/>
      <c r="N16" s="109"/>
      <c r="O16" s="110"/>
      <c r="P16" s="109">
        <f t="shared" si="1"/>
        <v>0</v>
      </c>
      <c r="Q16" s="110">
        <f t="shared" si="2"/>
        <v>0</v>
      </c>
      <c r="R16" s="54">
        <f t="shared" si="3"/>
        <v>0</v>
      </c>
      <c r="S16" s="55">
        <f t="shared" si="4"/>
        <v>0</v>
      </c>
      <c r="T16" s="54">
        <f t="shared" si="5"/>
        <v>0</v>
      </c>
      <c r="U16" s="56">
        <f t="shared" si="6"/>
        <v>0</v>
      </c>
      <c r="V16" s="109" t="s">
        <v>36</v>
      </c>
      <c r="W16" s="110" t="s">
        <v>36</v>
      </c>
    </row>
    <row r="17" spans="1:23" ht="13" customHeight="1" x14ac:dyDescent="0.3">
      <c r="A17" s="57" t="s">
        <v>44</v>
      </c>
      <c r="B17" s="111">
        <f>SUM(B9:B16)</f>
        <v>3000000</v>
      </c>
      <c r="C17" s="111">
        <f>SUM(C9:C16)</f>
        <v>0</v>
      </c>
      <c r="D17" s="111"/>
      <c r="E17" s="111">
        <f t="shared" si="0"/>
        <v>3000000</v>
      </c>
      <c r="F17" s="112">
        <f t="shared" ref="F17:O17" si="7">SUM(F9:F16)</f>
        <v>3000000</v>
      </c>
      <c r="G17" s="113">
        <f t="shared" si="7"/>
        <v>3000000</v>
      </c>
      <c r="H17" s="112">
        <f t="shared" si="7"/>
        <v>100000</v>
      </c>
      <c r="I17" s="113">
        <f t="shared" si="7"/>
        <v>0</v>
      </c>
      <c r="J17" s="112">
        <f t="shared" si="7"/>
        <v>100000</v>
      </c>
      <c r="K17" s="113">
        <f t="shared" si="7"/>
        <v>615710</v>
      </c>
      <c r="L17" s="112">
        <f t="shared" si="7"/>
        <v>0</v>
      </c>
      <c r="M17" s="113">
        <f t="shared" si="7"/>
        <v>0</v>
      </c>
      <c r="N17" s="112">
        <f t="shared" si="7"/>
        <v>0</v>
      </c>
      <c r="O17" s="113">
        <f t="shared" si="7"/>
        <v>0</v>
      </c>
      <c r="P17" s="112">
        <f t="shared" si="1"/>
        <v>200000</v>
      </c>
      <c r="Q17" s="113">
        <f t="shared" si="2"/>
        <v>615710</v>
      </c>
      <c r="R17" s="58">
        <f t="shared" si="3"/>
        <v>0</v>
      </c>
      <c r="S17" s="59">
        <f t="shared" si="4"/>
        <v>0</v>
      </c>
      <c r="T17" s="58">
        <f>IF((SUM($E9:$E14))=0,0,(P17/(SUM($E9:$E14))*100))</f>
        <v>6.666666666666667</v>
      </c>
      <c r="U17" s="60">
        <f>IF((SUM($E9:$E14))=0,0,(Q17/(SUM($E9:$E14))*100))</f>
        <v>20.523666666666667</v>
      </c>
      <c r="V17" s="112" t="s">
        <v>36</v>
      </c>
      <c r="W17" s="113" t="s">
        <v>36</v>
      </c>
    </row>
    <row r="18" spans="1:23" ht="13" customHeight="1" x14ac:dyDescent="0.3">
      <c r="A18" s="46" t="s">
        <v>45</v>
      </c>
      <c r="B18" s="114" t="s">
        <v>1</v>
      </c>
      <c r="C18" s="114"/>
      <c r="D18" s="114"/>
      <c r="E18" s="114"/>
      <c r="F18" s="115"/>
      <c r="G18" s="116"/>
      <c r="H18" s="115"/>
      <c r="I18" s="116"/>
      <c r="J18" s="115"/>
      <c r="K18" s="116"/>
      <c r="L18" s="115"/>
      <c r="M18" s="116"/>
      <c r="N18" s="115"/>
      <c r="O18" s="116"/>
      <c r="P18" s="115"/>
      <c r="Q18" s="116"/>
      <c r="R18" s="50"/>
      <c r="S18" s="51"/>
      <c r="T18" s="50"/>
      <c r="U18" s="52"/>
      <c r="V18" s="115"/>
      <c r="W18" s="116"/>
    </row>
    <row r="19" spans="1:23" ht="13" customHeight="1" x14ac:dyDescent="0.3">
      <c r="A19" s="53" t="s">
        <v>46</v>
      </c>
      <c r="B19" s="108"/>
      <c r="C19" s="108"/>
      <c r="D19" s="108"/>
      <c r="E19" s="108">
        <f t="shared" ref="E19:E26" si="8">$B19      +$C19      +$D19</f>
        <v>0</v>
      </c>
      <c r="F19" s="109">
        <v>0</v>
      </c>
      <c r="G19" s="110">
        <v>0</v>
      </c>
      <c r="H19" s="109"/>
      <c r="I19" s="110"/>
      <c r="J19" s="109"/>
      <c r="K19" s="110"/>
      <c r="L19" s="109"/>
      <c r="M19" s="110"/>
      <c r="N19" s="109"/>
      <c r="O19" s="110"/>
      <c r="P19" s="109">
        <f t="shared" ref="P19:P26" si="9">$H19      +$J19      +$L19      +$N19</f>
        <v>0</v>
      </c>
      <c r="Q19" s="110">
        <f t="shared" ref="Q19:Q26" si="10">$I19      +$K19      +$M19      +$O19</f>
        <v>0</v>
      </c>
      <c r="R19" s="54">
        <f t="shared" ref="R19:R26" si="11">IF(($H19      =0),0,((($J19      -$H19      )/$H19      )*100))</f>
        <v>0</v>
      </c>
      <c r="S19" s="55">
        <f t="shared" ref="S19:S26" si="12">IF(($I19      =0),0,((($K19      -$I19      )/$I19      )*100))</f>
        <v>0</v>
      </c>
      <c r="T19" s="54">
        <f t="shared" ref="T19:T25" si="13">IF(($E19      =0),0,(($P19      /$E19      )*100))</f>
        <v>0</v>
      </c>
      <c r="U19" s="56">
        <f t="shared" ref="U19:U25" si="14">IF(($E19      =0),0,(($Q19      /$E19      )*100))</f>
        <v>0</v>
      </c>
      <c r="V19" s="109" t="s">
        <v>36</v>
      </c>
      <c r="W19" s="110" t="s">
        <v>36</v>
      </c>
    </row>
    <row r="20" spans="1:23" ht="13" customHeight="1" x14ac:dyDescent="0.3">
      <c r="A20" s="53" t="s">
        <v>47</v>
      </c>
      <c r="B20" s="108"/>
      <c r="C20" s="108"/>
      <c r="D20" s="108"/>
      <c r="E20" s="108">
        <f t="shared" si="8"/>
        <v>0</v>
      </c>
      <c r="F20" s="109" t="s">
        <v>36</v>
      </c>
      <c r="G20" s="110" t="s">
        <v>36</v>
      </c>
      <c r="H20" s="109"/>
      <c r="I20" s="110"/>
      <c r="J20" s="109"/>
      <c r="K20" s="110"/>
      <c r="L20" s="109"/>
      <c r="M20" s="110"/>
      <c r="N20" s="109"/>
      <c r="O20" s="110"/>
      <c r="P20" s="109">
        <f t="shared" si="9"/>
        <v>0</v>
      </c>
      <c r="Q20" s="110">
        <f t="shared" si="10"/>
        <v>0</v>
      </c>
      <c r="R20" s="54">
        <f t="shared" si="11"/>
        <v>0</v>
      </c>
      <c r="S20" s="55">
        <f t="shared" si="12"/>
        <v>0</v>
      </c>
      <c r="T20" s="54">
        <f t="shared" si="13"/>
        <v>0</v>
      </c>
      <c r="U20" s="56">
        <f t="shared" si="14"/>
        <v>0</v>
      </c>
      <c r="V20" s="109" t="s">
        <v>36</v>
      </c>
      <c r="W20" s="110" t="s">
        <v>36</v>
      </c>
    </row>
    <row r="21" spans="1:23" ht="13" customHeight="1" x14ac:dyDescent="0.3">
      <c r="A21" s="53" t="s">
        <v>48</v>
      </c>
      <c r="B21" s="108"/>
      <c r="C21" s="108"/>
      <c r="D21" s="108"/>
      <c r="E21" s="108">
        <f t="shared" si="8"/>
        <v>0</v>
      </c>
      <c r="F21" s="109" t="s">
        <v>36</v>
      </c>
      <c r="G21" s="110" t="s">
        <v>36</v>
      </c>
      <c r="H21" s="109"/>
      <c r="I21" s="110"/>
      <c r="J21" s="109"/>
      <c r="K21" s="110"/>
      <c r="L21" s="109"/>
      <c r="M21" s="110"/>
      <c r="N21" s="109"/>
      <c r="O21" s="110"/>
      <c r="P21" s="109">
        <f t="shared" si="9"/>
        <v>0</v>
      </c>
      <c r="Q21" s="110">
        <f t="shared" si="10"/>
        <v>0</v>
      </c>
      <c r="R21" s="54">
        <f t="shared" si="11"/>
        <v>0</v>
      </c>
      <c r="S21" s="55">
        <f t="shared" si="12"/>
        <v>0</v>
      </c>
      <c r="T21" s="54">
        <f t="shared" si="13"/>
        <v>0</v>
      </c>
      <c r="U21" s="56">
        <f t="shared" si="14"/>
        <v>0</v>
      </c>
      <c r="V21" s="109" t="s">
        <v>36</v>
      </c>
      <c r="W21" s="110" t="s">
        <v>36</v>
      </c>
    </row>
    <row r="22" spans="1:23" ht="13" customHeight="1" x14ac:dyDescent="0.3">
      <c r="A22" s="53" t="s">
        <v>49</v>
      </c>
      <c r="B22" s="108"/>
      <c r="C22" s="108"/>
      <c r="D22" s="108"/>
      <c r="E22" s="108">
        <f t="shared" si="8"/>
        <v>0</v>
      </c>
      <c r="F22" s="109">
        <v>0</v>
      </c>
      <c r="G22" s="110">
        <v>0</v>
      </c>
      <c r="H22" s="109"/>
      <c r="I22" s="110"/>
      <c r="J22" s="109"/>
      <c r="K22" s="110"/>
      <c r="L22" s="109"/>
      <c r="M22" s="110"/>
      <c r="N22" s="109"/>
      <c r="O22" s="110"/>
      <c r="P22" s="109">
        <f t="shared" si="9"/>
        <v>0</v>
      </c>
      <c r="Q22" s="110">
        <f t="shared" si="10"/>
        <v>0</v>
      </c>
      <c r="R22" s="54">
        <f t="shared" si="11"/>
        <v>0</v>
      </c>
      <c r="S22" s="55">
        <f t="shared" si="12"/>
        <v>0</v>
      </c>
      <c r="T22" s="54">
        <f t="shared" si="13"/>
        <v>0</v>
      </c>
      <c r="U22" s="56">
        <f t="shared" si="14"/>
        <v>0</v>
      </c>
      <c r="V22" s="109" t="s">
        <v>36</v>
      </c>
      <c r="W22" s="110" t="s">
        <v>36</v>
      </c>
    </row>
    <row r="23" spans="1:23" ht="13" customHeight="1" x14ac:dyDescent="0.3">
      <c r="A23" s="53" t="s">
        <v>50</v>
      </c>
      <c r="B23" s="108"/>
      <c r="C23" s="108"/>
      <c r="D23" s="108"/>
      <c r="E23" s="108">
        <f t="shared" si="8"/>
        <v>0</v>
      </c>
      <c r="F23" s="109">
        <v>0</v>
      </c>
      <c r="G23" s="110">
        <v>0</v>
      </c>
      <c r="H23" s="109"/>
      <c r="I23" s="110"/>
      <c r="J23" s="109"/>
      <c r="K23" s="110"/>
      <c r="L23" s="109"/>
      <c r="M23" s="110"/>
      <c r="N23" s="109"/>
      <c r="O23" s="110"/>
      <c r="P23" s="109">
        <f t="shared" si="9"/>
        <v>0</v>
      </c>
      <c r="Q23" s="110">
        <f t="shared" si="10"/>
        <v>0</v>
      </c>
      <c r="R23" s="54">
        <f t="shared" si="11"/>
        <v>0</v>
      </c>
      <c r="S23" s="55">
        <f t="shared" si="12"/>
        <v>0</v>
      </c>
      <c r="T23" s="54">
        <f t="shared" si="13"/>
        <v>0</v>
      </c>
      <c r="U23" s="56">
        <f t="shared" si="14"/>
        <v>0</v>
      </c>
      <c r="V23" s="109" t="s">
        <v>36</v>
      </c>
      <c r="W23" s="110" t="s">
        <v>36</v>
      </c>
    </row>
    <row r="24" spans="1:23" ht="13" hidden="1" customHeight="1" x14ac:dyDescent="0.3">
      <c r="A24" s="53" t="s">
        <v>51</v>
      </c>
      <c r="B24" s="108"/>
      <c r="C24" s="108"/>
      <c r="D24" s="108"/>
      <c r="E24" s="108">
        <f t="shared" si="8"/>
        <v>0</v>
      </c>
      <c r="F24" s="109" t="s">
        <v>36</v>
      </c>
      <c r="G24" s="110" t="s">
        <v>36</v>
      </c>
      <c r="H24" s="109"/>
      <c r="I24" s="110"/>
      <c r="J24" s="109"/>
      <c r="K24" s="110"/>
      <c r="L24" s="109"/>
      <c r="M24" s="110"/>
      <c r="N24" s="109"/>
      <c r="O24" s="110"/>
      <c r="P24" s="109">
        <f t="shared" si="9"/>
        <v>0</v>
      </c>
      <c r="Q24" s="110">
        <f t="shared" si="10"/>
        <v>0</v>
      </c>
      <c r="R24" s="54">
        <f t="shared" si="11"/>
        <v>0</v>
      </c>
      <c r="S24" s="55">
        <f t="shared" si="12"/>
        <v>0</v>
      </c>
      <c r="T24" s="54">
        <f t="shared" si="13"/>
        <v>0</v>
      </c>
      <c r="U24" s="56">
        <f t="shared" si="14"/>
        <v>0</v>
      </c>
      <c r="V24" s="109" t="s">
        <v>36</v>
      </c>
      <c r="W24" s="110" t="s">
        <v>36</v>
      </c>
    </row>
    <row r="25" spans="1:23" ht="13" hidden="1" customHeight="1" x14ac:dyDescent="0.3">
      <c r="A25" s="53" t="s">
        <v>52</v>
      </c>
      <c r="B25" s="108"/>
      <c r="C25" s="108"/>
      <c r="D25" s="108"/>
      <c r="E25" s="108">
        <f t="shared" si="8"/>
        <v>0</v>
      </c>
      <c r="F25" s="109" t="s">
        <v>36</v>
      </c>
      <c r="G25" s="110" t="s">
        <v>36</v>
      </c>
      <c r="H25" s="109"/>
      <c r="I25" s="110"/>
      <c r="J25" s="109"/>
      <c r="K25" s="110"/>
      <c r="L25" s="109"/>
      <c r="M25" s="110"/>
      <c r="N25" s="109"/>
      <c r="O25" s="110"/>
      <c r="P25" s="109">
        <f t="shared" si="9"/>
        <v>0</v>
      </c>
      <c r="Q25" s="110">
        <f t="shared" si="10"/>
        <v>0</v>
      </c>
      <c r="R25" s="54">
        <f t="shared" si="11"/>
        <v>0</v>
      </c>
      <c r="S25" s="55">
        <f t="shared" si="12"/>
        <v>0</v>
      </c>
      <c r="T25" s="54">
        <f t="shared" si="13"/>
        <v>0</v>
      </c>
      <c r="U25" s="56">
        <f t="shared" si="14"/>
        <v>0</v>
      </c>
      <c r="V25" s="109" t="s">
        <v>36</v>
      </c>
      <c r="W25" s="110" t="s">
        <v>36</v>
      </c>
    </row>
    <row r="26" spans="1:23" ht="13" customHeight="1" x14ac:dyDescent="0.3">
      <c r="A26" s="57" t="s">
        <v>44</v>
      </c>
      <c r="B26" s="111">
        <f>SUM(B19:B25)</f>
        <v>0</v>
      </c>
      <c r="C26" s="111">
        <f>SUM(C19:C25)</f>
        <v>0</v>
      </c>
      <c r="D26" s="111"/>
      <c r="E26" s="111">
        <f t="shared" si="8"/>
        <v>0</v>
      </c>
      <c r="F26" s="112">
        <f t="shared" ref="F26:O26" si="15">SUM(F19:F25)</f>
        <v>0</v>
      </c>
      <c r="G26" s="113">
        <f t="shared" si="15"/>
        <v>0</v>
      </c>
      <c r="H26" s="112">
        <f t="shared" si="15"/>
        <v>0</v>
      </c>
      <c r="I26" s="113">
        <f t="shared" si="15"/>
        <v>0</v>
      </c>
      <c r="J26" s="112">
        <f t="shared" si="15"/>
        <v>0</v>
      </c>
      <c r="K26" s="113">
        <f t="shared" si="15"/>
        <v>0</v>
      </c>
      <c r="L26" s="112">
        <f t="shared" si="15"/>
        <v>0</v>
      </c>
      <c r="M26" s="113">
        <f t="shared" si="15"/>
        <v>0</v>
      </c>
      <c r="N26" s="112">
        <f t="shared" si="15"/>
        <v>0</v>
      </c>
      <c r="O26" s="113">
        <f t="shared" si="15"/>
        <v>0</v>
      </c>
      <c r="P26" s="112">
        <f t="shared" si="9"/>
        <v>0</v>
      </c>
      <c r="Q26" s="113">
        <f t="shared" si="10"/>
        <v>0</v>
      </c>
      <c r="R26" s="58">
        <f t="shared" si="11"/>
        <v>0</v>
      </c>
      <c r="S26" s="59">
        <f t="shared" si="12"/>
        <v>0</v>
      </c>
      <c r="T26" s="58">
        <f>IF(($E26-$E21-$E25)   =0,0,($P26   /($E26-$E21-$E25)   )*100)</f>
        <v>0</v>
      </c>
      <c r="U26" s="60">
        <f>IF(($E26-$E21-$E25)   =0,0,($Q26   /($E26-$E21-$E25)   )*100)</f>
        <v>0</v>
      </c>
      <c r="V26" s="112" t="s">
        <v>36</v>
      </c>
      <c r="W26" s="113" t="s">
        <v>36</v>
      </c>
    </row>
    <row r="27" spans="1:23" ht="13" customHeight="1" x14ac:dyDescent="0.3">
      <c r="A27" s="46" t="s">
        <v>53</v>
      </c>
      <c r="B27" s="114" t="s">
        <v>1</v>
      </c>
      <c r="C27" s="114"/>
      <c r="D27" s="114"/>
      <c r="E27" s="114"/>
      <c r="F27" s="115"/>
      <c r="G27" s="116"/>
      <c r="H27" s="115"/>
      <c r="I27" s="116"/>
      <c r="J27" s="115"/>
      <c r="K27" s="116"/>
      <c r="L27" s="115"/>
      <c r="M27" s="116"/>
      <c r="N27" s="115"/>
      <c r="O27" s="116"/>
      <c r="P27" s="115"/>
      <c r="Q27" s="116"/>
      <c r="R27" s="50"/>
      <c r="S27" s="51"/>
      <c r="T27" s="50"/>
      <c r="U27" s="52"/>
      <c r="V27" s="115"/>
      <c r="W27" s="116"/>
    </row>
    <row r="28" spans="1:23" ht="13" hidden="1" customHeight="1" x14ac:dyDescent="0.3">
      <c r="A28" s="53" t="s">
        <v>54</v>
      </c>
      <c r="B28" s="108"/>
      <c r="C28" s="108"/>
      <c r="D28" s="108"/>
      <c r="E28" s="108">
        <f>$B28      +$C28      +$D28</f>
        <v>0</v>
      </c>
      <c r="F28" s="109" t="s">
        <v>36</v>
      </c>
      <c r="G28" s="110" t="s">
        <v>36</v>
      </c>
      <c r="H28" s="109"/>
      <c r="I28" s="110"/>
      <c r="J28" s="109"/>
      <c r="K28" s="110"/>
      <c r="L28" s="109"/>
      <c r="M28" s="110"/>
      <c r="N28" s="109"/>
      <c r="O28" s="110"/>
      <c r="P28" s="109">
        <f>$H28      +$J28      +$L28      +$N28</f>
        <v>0</v>
      </c>
      <c r="Q28" s="110">
        <f>$I28      +$K28      +$M28      +$O28</f>
        <v>0</v>
      </c>
      <c r="R28" s="54">
        <f>IF(($H28      =0),0,((($J28      -$H28      )/$H28      )*100))</f>
        <v>0</v>
      </c>
      <c r="S28" s="55">
        <f>IF(($I28      =0),0,((($K28      -$I28      )/$I28      )*100))</f>
        <v>0</v>
      </c>
      <c r="T28" s="54">
        <f>IF(($E28      =0),0,(($P28      /$E28      )*100))</f>
        <v>0</v>
      </c>
      <c r="U28" s="56">
        <f>IF(($E28      =0),0,(($Q28      /$E28      )*100))</f>
        <v>0</v>
      </c>
      <c r="V28" s="109" t="s">
        <v>36</v>
      </c>
      <c r="W28" s="110" t="s">
        <v>36</v>
      </c>
    </row>
    <row r="29" spans="1:23" ht="13" hidden="1" customHeight="1" x14ac:dyDescent="0.3">
      <c r="A29" s="53" t="s">
        <v>55</v>
      </c>
      <c r="B29" s="108"/>
      <c r="C29" s="108"/>
      <c r="D29" s="108"/>
      <c r="E29" s="108">
        <f>$B29      +$C29      +$D29</f>
        <v>0</v>
      </c>
      <c r="F29" s="109" t="s">
        <v>36</v>
      </c>
      <c r="G29" s="110" t="s">
        <v>36</v>
      </c>
      <c r="H29" s="109"/>
      <c r="I29" s="110"/>
      <c r="J29" s="109"/>
      <c r="K29" s="110"/>
      <c r="L29" s="109"/>
      <c r="M29" s="110"/>
      <c r="N29" s="109"/>
      <c r="O29" s="110"/>
      <c r="P29" s="109">
        <f>$H29      +$J29      +$L29      +$N29</f>
        <v>0</v>
      </c>
      <c r="Q29" s="110">
        <f>$I29      +$K29      +$M29      +$O29</f>
        <v>0</v>
      </c>
      <c r="R29" s="54">
        <f>IF(($H29      =0),0,((($J29      -$H29      )/$H29      )*100))</f>
        <v>0</v>
      </c>
      <c r="S29" s="55">
        <f>IF(($I29      =0),0,((($K29      -$I29      )/$I29      )*100))</f>
        <v>0</v>
      </c>
      <c r="T29" s="54">
        <f>IF(($E29      =0),0,(($P29      /$E29      )*100))</f>
        <v>0</v>
      </c>
      <c r="U29" s="56">
        <f>IF(($E29      =0),0,(($Q29      /$E29      )*100))</f>
        <v>0</v>
      </c>
      <c r="V29" s="109" t="s">
        <v>36</v>
      </c>
      <c r="W29" s="110" t="s">
        <v>36</v>
      </c>
    </row>
    <row r="30" spans="1:23" ht="13" customHeight="1" x14ac:dyDescent="0.3">
      <c r="A30" s="53" t="s">
        <v>56</v>
      </c>
      <c r="B30" s="108"/>
      <c r="C30" s="108"/>
      <c r="D30" s="108"/>
      <c r="E30" s="108">
        <f>$B30      +$C30      +$D30</f>
        <v>0</v>
      </c>
      <c r="F30" s="109">
        <v>0</v>
      </c>
      <c r="G30" s="110">
        <v>0</v>
      </c>
      <c r="H30" s="109"/>
      <c r="I30" s="110"/>
      <c r="J30" s="109"/>
      <c r="K30" s="110"/>
      <c r="L30" s="109"/>
      <c r="M30" s="110"/>
      <c r="N30" s="109"/>
      <c r="O30" s="110"/>
      <c r="P30" s="109">
        <f>$H30      +$J30      +$L30      +$N30</f>
        <v>0</v>
      </c>
      <c r="Q30" s="110">
        <f>$I30      +$K30      +$M30      +$O30</f>
        <v>0</v>
      </c>
      <c r="R30" s="54">
        <f>IF(($H30      =0),0,((($J30      -$H30      )/$H30      )*100))</f>
        <v>0</v>
      </c>
      <c r="S30" s="55">
        <f>IF(($I30      =0),0,((($K30      -$I30      )/$I30      )*100))</f>
        <v>0</v>
      </c>
      <c r="T30" s="54">
        <f>IF(($E30      =0),0,(($P30      /$E30      )*100))</f>
        <v>0</v>
      </c>
      <c r="U30" s="56">
        <f>IF(($E30      =0),0,(($Q30      /$E30      )*100))</f>
        <v>0</v>
      </c>
      <c r="V30" s="109" t="s">
        <v>36</v>
      </c>
      <c r="W30" s="110" t="s">
        <v>36</v>
      </c>
    </row>
    <row r="31" spans="1:23" ht="13" customHeight="1" x14ac:dyDescent="0.3">
      <c r="A31" s="53" t="s">
        <v>57</v>
      </c>
      <c r="B31" s="108"/>
      <c r="C31" s="108"/>
      <c r="D31" s="108"/>
      <c r="E31" s="108">
        <f>$B31      +$C31      +$D31</f>
        <v>0</v>
      </c>
      <c r="F31" s="109">
        <v>0</v>
      </c>
      <c r="G31" s="110">
        <v>0</v>
      </c>
      <c r="H31" s="109"/>
      <c r="I31" s="110"/>
      <c r="J31" s="109"/>
      <c r="K31" s="110"/>
      <c r="L31" s="109"/>
      <c r="M31" s="110"/>
      <c r="N31" s="109"/>
      <c r="O31" s="110"/>
      <c r="P31" s="109">
        <f>$H31      +$J31      +$L31      +$N31</f>
        <v>0</v>
      </c>
      <c r="Q31" s="110">
        <f>$I31      +$K31      +$M31      +$O31</f>
        <v>0</v>
      </c>
      <c r="R31" s="54">
        <f>IF(($H31      =0),0,((($J31      -$H31      )/$H31      )*100))</f>
        <v>0</v>
      </c>
      <c r="S31" s="55">
        <f>IF(($I31      =0),0,((($K31      -$I31      )/$I31      )*100))</f>
        <v>0</v>
      </c>
      <c r="T31" s="54">
        <f>IF(($E31      =0),0,(($P31      /$E31      )*100))</f>
        <v>0</v>
      </c>
      <c r="U31" s="56">
        <f>IF(($E31      =0),0,(($Q31      /$E31      )*100))</f>
        <v>0</v>
      </c>
      <c r="V31" s="109" t="s">
        <v>36</v>
      </c>
      <c r="W31" s="110" t="s">
        <v>36</v>
      </c>
    </row>
    <row r="32" spans="1:23" ht="13" customHeight="1" x14ac:dyDescent="0.3">
      <c r="A32" s="57" t="s">
        <v>44</v>
      </c>
      <c r="B32" s="111">
        <f>SUM(B28:B31)</f>
        <v>0</v>
      </c>
      <c r="C32" s="111">
        <f>SUM(C28:C31)</f>
        <v>0</v>
      </c>
      <c r="D32" s="111"/>
      <c r="E32" s="111">
        <f>$B32      +$C32      +$D32</f>
        <v>0</v>
      </c>
      <c r="F32" s="112">
        <f t="shared" ref="F32:O32" si="16">SUM(F28:F31)</f>
        <v>0</v>
      </c>
      <c r="G32" s="113">
        <f t="shared" si="16"/>
        <v>0</v>
      </c>
      <c r="H32" s="112">
        <f t="shared" si="16"/>
        <v>0</v>
      </c>
      <c r="I32" s="113">
        <f t="shared" si="16"/>
        <v>0</v>
      </c>
      <c r="J32" s="112">
        <f t="shared" si="16"/>
        <v>0</v>
      </c>
      <c r="K32" s="113">
        <f t="shared" si="16"/>
        <v>0</v>
      </c>
      <c r="L32" s="112">
        <f t="shared" si="16"/>
        <v>0</v>
      </c>
      <c r="M32" s="113">
        <f t="shared" si="16"/>
        <v>0</v>
      </c>
      <c r="N32" s="112">
        <f t="shared" si="16"/>
        <v>0</v>
      </c>
      <c r="O32" s="113">
        <f t="shared" si="16"/>
        <v>0</v>
      </c>
      <c r="P32" s="112">
        <f>$H32      +$J32      +$L32      +$N32</f>
        <v>0</v>
      </c>
      <c r="Q32" s="113">
        <f>$I32      +$K32      +$M32      +$O32</f>
        <v>0</v>
      </c>
      <c r="R32" s="58">
        <f>IF(($H32      =0),0,((($J32      -$H32      )/$H32      )*100))</f>
        <v>0</v>
      </c>
      <c r="S32" s="59">
        <f>IF(($I32      =0),0,((($K32      -$I32      )/$I32      )*100))</f>
        <v>0</v>
      </c>
      <c r="T32" s="58">
        <f>IF($E32   =0,0,($P32   /$E32   )*100)</f>
        <v>0</v>
      </c>
      <c r="U32" s="60">
        <f>IF($E32   =0,0,($Q32   /$E32   )*100)</f>
        <v>0</v>
      </c>
      <c r="V32" s="112" t="s">
        <v>36</v>
      </c>
      <c r="W32" s="113" t="s">
        <v>36</v>
      </c>
    </row>
    <row r="33" spans="1:23" ht="13" customHeight="1" x14ac:dyDescent="0.3">
      <c r="A33" s="46" t="s">
        <v>58</v>
      </c>
      <c r="B33" s="114" t="s">
        <v>1</v>
      </c>
      <c r="C33" s="114"/>
      <c r="D33" s="114"/>
      <c r="E33" s="114"/>
      <c r="F33" s="115"/>
      <c r="G33" s="116"/>
      <c r="H33" s="115"/>
      <c r="I33" s="116"/>
      <c r="J33" s="115"/>
      <c r="K33" s="116"/>
      <c r="L33" s="115"/>
      <c r="M33" s="116"/>
      <c r="N33" s="115"/>
      <c r="O33" s="116"/>
      <c r="P33" s="115"/>
      <c r="Q33" s="116"/>
      <c r="R33" s="50"/>
      <c r="S33" s="51"/>
      <c r="T33" s="50"/>
      <c r="U33" s="52"/>
      <c r="V33" s="115"/>
      <c r="W33" s="116"/>
    </row>
    <row r="34" spans="1:23" ht="13" customHeight="1" x14ac:dyDescent="0.3">
      <c r="A34" s="53" t="s">
        <v>59</v>
      </c>
      <c r="B34" s="108">
        <v>1432000</v>
      </c>
      <c r="C34" s="108"/>
      <c r="D34" s="108"/>
      <c r="E34" s="108">
        <f>$B34      +$C34      +$D34</f>
        <v>1432000</v>
      </c>
      <c r="F34" s="109">
        <v>1432000</v>
      </c>
      <c r="G34" s="110">
        <v>1004000</v>
      </c>
      <c r="H34" s="109">
        <v>360000</v>
      </c>
      <c r="I34" s="110"/>
      <c r="J34" s="109">
        <v>511000</v>
      </c>
      <c r="K34" s="110">
        <v>919320</v>
      </c>
      <c r="L34" s="109"/>
      <c r="M34" s="110"/>
      <c r="N34" s="109"/>
      <c r="O34" s="110"/>
      <c r="P34" s="109">
        <f>$H34      +$J34      +$L34      +$N34</f>
        <v>871000</v>
      </c>
      <c r="Q34" s="110">
        <f>$I34      +$K34      +$M34      +$O34</f>
        <v>919320</v>
      </c>
      <c r="R34" s="54">
        <f>IF(($H34      =0),0,((($J34      -$H34      )/$H34      )*100))</f>
        <v>41.944444444444443</v>
      </c>
      <c r="S34" s="55">
        <f>IF(($I34      =0),0,((($K34      -$I34      )/$I34      )*100))</f>
        <v>0</v>
      </c>
      <c r="T34" s="54">
        <f>IF(($E34      =0),0,(($P34      /$E34      )*100))</f>
        <v>60.824022346368714</v>
      </c>
      <c r="U34" s="56">
        <f>IF(($E34      =0),0,(($Q34      /$E34      )*100))</f>
        <v>64.19832402234637</v>
      </c>
      <c r="V34" s="109" t="s">
        <v>36</v>
      </c>
      <c r="W34" s="110" t="s">
        <v>36</v>
      </c>
    </row>
    <row r="35" spans="1:23" ht="13" customHeight="1" x14ac:dyDescent="0.3">
      <c r="A35" s="57" t="s">
        <v>44</v>
      </c>
      <c r="B35" s="111">
        <f>B34</f>
        <v>1432000</v>
      </c>
      <c r="C35" s="111">
        <f>C34</f>
        <v>0</v>
      </c>
      <c r="D35" s="111"/>
      <c r="E35" s="111">
        <f>$B35      +$C35      +$D35</f>
        <v>1432000</v>
      </c>
      <c r="F35" s="112">
        <f t="shared" ref="F35:O35" si="17">F34</f>
        <v>1432000</v>
      </c>
      <c r="G35" s="113">
        <f t="shared" si="17"/>
        <v>1004000</v>
      </c>
      <c r="H35" s="112">
        <f t="shared" si="17"/>
        <v>360000</v>
      </c>
      <c r="I35" s="113">
        <f t="shared" si="17"/>
        <v>0</v>
      </c>
      <c r="J35" s="112">
        <f t="shared" si="17"/>
        <v>511000</v>
      </c>
      <c r="K35" s="113">
        <f t="shared" si="17"/>
        <v>919320</v>
      </c>
      <c r="L35" s="112">
        <f t="shared" si="17"/>
        <v>0</v>
      </c>
      <c r="M35" s="113">
        <f t="shared" si="17"/>
        <v>0</v>
      </c>
      <c r="N35" s="112">
        <f t="shared" si="17"/>
        <v>0</v>
      </c>
      <c r="O35" s="113">
        <f t="shared" si="17"/>
        <v>0</v>
      </c>
      <c r="P35" s="112">
        <f>$H35      +$J35      +$L35      +$N35</f>
        <v>871000</v>
      </c>
      <c r="Q35" s="113">
        <f>$I35      +$K35      +$M35      +$O35</f>
        <v>919320</v>
      </c>
      <c r="R35" s="58">
        <f>IF(($H35      =0),0,((($J35      -$H35      )/$H35      )*100))</f>
        <v>41.944444444444443</v>
      </c>
      <c r="S35" s="59">
        <f>IF(($I35      =0),0,((($K35      -$I35      )/$I35      )*100))</f>
        <v>0</v>
      </c>
      <c r="T35" s="58">
        <f>IF($E35   =0,0,($P35   /$E35   )*100)</f>
        <v>60.824022346368714</v>
      </c>
      <c r="U35" s="60">
        <f>IF($E35   =0,0,($Q35   /$E35   )*100)</f>
        <v>64.19832402234637</v>
      </c>
      <c r="V35" s="112" t="s">
        <v>36</v>
      </c>
      <c r="W35" s="113" t="s">
        <v>36</v>
      </c>
    </row>
    <row r="36" spans="1:23" ht="13" customHeight="1" x14ac:dyDescent="0.3">
      <c r="A36" s="46" t="s">
        <v>60</v>
      </c>
      <c r="B36" s="114" t="s">
        <v>1</v>
      </c>
      <c r="C36" s="114"/>
      <c r="D36" s="114"/>
      <c r="E36" s="114"/>
      <c r="F36" s="115"/>
      <c r="G36" s="116"/>
      <c r="H36" s="115"/>
      <c r="I36" s="116"/>
      <c r="J36" s="115"/>
      <c r="K36" s="116"/>
      <c r="L36" s="115"/>
      <c r="M36" s="116"/>
      <c r="N36" s="115"/>
      <c r="O36" s="116"/>
      <c r="P36" s="115"/>
      <c r="Q36" s="116"/>
      <c r="R36" s="50"/>
      <c r="S36" s="51"/>
      <c r="T36" s="50"/>
      <c r="U36" s="52"/>
      <c r="V36" s="115"/>
      <c r="W36" s="116"/>
    </row>
    <row r="37" spans="1:23" ht="13" customHeight="1" x14ac:dyDescent="0.3">
      <c r="A37" s="53" t="s">
        <v>61</v>
      </c>
      <c r="B37" s="108"/>
      <c r="C37" s="108"/>
      <c r="D37" s="108"/>
      <c r="E37" s="108">
        <f t="shared" ref="E37:E42" si="18">$B37      +$C37      +$D37</f>
        <v>0</v>
      </c>
      <c r="F37" s="109">
        <v>0</v>
      </c>
      <c r="G37" s="110">
        <v>0</v>
      </c>
      <c r="H37" s="109"/>
      <c r="I37" s="110"/>
      <c r="J37" s="109"/>
      <c r="K37" s="110"/>
      <c r="L37" s="109"/>
      <c r="M37" s="110"/>
      <c r="N37" s="109"/>
      <c r="O37" s="110"/>
      <c r="P37" s="109">
        <f t="shared" ref="P37:P42" si="19">$H37      +$J37      +$L37      +$N37</f>
        <v>0</v>
      </c>
      <c r="Q37" s="110">
        <f t="shared" ref="Q37:Q42" si="20">$I37      +$K37      +$M37      +$O37</f>
        <v>0</v>
      </c>
      <c r="R37" s="54">
        <f t="shared" ref="R37:R42" si="21">IF(($H37      =0),0,((($J37      -$H37      )/$H37      )*100))</f>
        <v>0</v>
      </c>
      <c r="S37" s="55">
        <f t="shared" ref="S37:S42" si="22">IF(($I37      =0),0,((($K37      -$I37      )/$I37      )*100))</f>
        <v>0</v>
      </c>
      <c r="T37" s="54">
        <f t="shared" ref="T37:T41" si="23">IF(($E37      =0),0,(($P37      /$E37      )*100))</f>
        <v>0</v>
      </c>
      <c r="U37" s="56">
        <f t="shared" ref="U37:U41" si="24">IF(($E37      =0),0,(($Q37      /$E37      )*100))</f>
        <v>0</v>
      </c>
      <c r="V37" s="109" t="s">
        <v>36</v>
      </c>
      <c r="W37" s="110" t="s">
        <v>36</v>
      </c>
    </row>
    <row r="38" spans="1:23" ht="13" customHeight="1" x14ac:dyDescent="0.3">
      <c r="A38" s="53" t="s">
        <v>62</v>
      </c>
      <c r="B38" s="108">
        <v>5279000</v>
      </c>
      <c r="C38" s="108"/>
      <c r="D38" s="108"/>
      <c r="E38" s="108">
        <f t="shared" si="18"/>
        <v>5279000</v>
      </c>
      <c r="F38" s="109">
        <v>4800000</v>
      </c>
      <c r="G38" s="110">
        <v>0</v>
      </c>
      <c r="H38" s="109"/>
      <c r="I38" s="110"/>
      <c r="J38" s="109"/>
      <c r="K38" s="110"/>
      <c r="L38" s="109"/>
      <c r="M38" s="110"/>
      <c r="N38" s="109"/>
      <c r="O38" s="110"/>
      <c r="P38" s="109">
        <f t="shared" si="19"/>
        <v>0</v>
      </c>
      <c r="Q38" s="110">
        <f t="shared" si="20"/>
        <v>0</v>
      </c>
      <c r="R38" s="54">
        <f t="shared" si="21"/>
        <v>0</v>
      </c>
      <c r="S38" s="55">
        <f t="shared" si="22"/>
        <v>0</v>
      </c>
      <c r="T38" s="54">
        <f t="shared" si="23"/>
        <v>0</v>
      </c>
      <c r="U38" s="56">
        <f t="shared" si="24"/>
        <v>0</v>
      </c>
      <c r="V38" s="109" t="s">
        <v>36</v>
      </c>
      <c r="W38" s="110" t="s">
        <v>36</v>
      </c>
    </row>
    <row r="39" spans="1:23" ht="13" hidden="1" customHeight="1" x14ac:dyDescent="0.3">
      <c r="A39" s="53" t="s">
        <v>63</v>
      </c>
      <c r="B39" s="108"/>
      <c r="C39" s="108"/>
      <c r="D39" s="108"/>
      <c r="E39" s="108">
        <f t="shared" si="18"/>
        <v>0</v>
      </c>
      <c r="F39" s="109" t="s">
        <v>36</v>
      </c>
      <c r="G39" s="110" t="s">
        <v>36</v>
      </c>
      <c r="H39" s="109"/>
      <c r="I39" s="110"/>
      <c r="J39" s="109"/>
      <c r="K39" s="110"/>
      <c r="L39" s="109"/>
      <c r="M39" s="110"/>
      <c r="N39" s="109"/>
      <c r="O39" s="110"/>
      <c r="P39" s="109">
        <f t="shared" si="19"/>
        <v>0</v>
      </c>
      <c r="Q39" s="110">
        <f t="shared" si="20"/>
        <v>0</v>
      </c>
      <c r="R39" s="54">
        <f t="shared" si="21"/>
        <v>0</v>
      </c>
      <c r="S39" s="55">
        <f t="shared" si="22"/>
        <v>0</v>
      </c>
      <c r="T39" s="54">
        <f t="shared" si="23"/>
        <v>0</v>
      </c>
      <c r="U39" s="56">
        <f t="shared" si="24"/>
        <v>0</v>
      </c>
      <c r="V39" s="109" t="s">
        <v>36</v>
      </c>
      <c r="W39" s="110" t="s">
        <v>36</v>
      </c>
    </row>
    <row r="40" spans="1:23" ht="13" customHeight="1" x14ac:dyDescent="0.3">
      <c r="A40" s="53" t="s">
        <v>64</v>
      </c>
      <c r="B40" s="108"/>
      <c r="C40" s="108"/>
      <c r="D40" s="108"/>
      <c r="E40" s="108">
        <f t="shared" si="18"/>
        <v>0</v>
      </c>
      <c r="F40" s="109">
        <v>0</v>
      </c>
      <c r="G40" s="110">
        <v>0</v>
      </c>
      <c r="H40" s="109"/>
      <c r="I40" s="110"/>
      <c r="J40" s="109"/>
      <c r="K40" s="110"/>
      <c r="L40" s="109"/>
      <c r="M40" s="110"/>
      <c r="N40" s="109"/>
      <c r="O40" s="110"/>
      <c r="P40" s="109">
        <f t="shared" si="19"/>
        <v>0</v>
      </c>
      <c r="Q40" s="110">
        <f t="shared" si="20"/>
        <v>0</v>
      </c>
      <c r="R40" s="54">
        <f t="shared" si="21"/>
        <v>0</v>
      </c>
      <c r="S40" s="55">
        <f t="shared" si="22"/>
        <v>0</v>
      </c>
      <c r="T40" s="54">
        <f t="shared" si="23"/>
        <v>0</v>
      </c>
      <c r="U40" s="56">
        <f t="shared" si="24"/>
        <v>0</v>
      </c>
      <c r="V40" s="109" t="s">
        <v>36</v>
      </c>
      <c r="W40" s="110" t="s">
        <v>36</v>
      </c>
    </row>
    <row r="41" spans="1:23" ht="13" customHeight="1" x14ac:dyDescent="0.3">
      <c r="A41" s="53" t="s">
        <v>65</v>
      </c>
      <c r="B41" s="108"/>
      <c r="C41" s="108"/>
      <c r="D41" s="108"/>
      <c r="E41" s="108">
        <f t="shared" si="18"/>
        <v>0</v>
      </c>
      <c r="F41" s="109" t="s">
        <v>36</v>
      </c>
      <c r="G41" s="110" t="s">
        <v>36</v>
      </c>
      <c r="H41" s="109"/>
      <c r="I41" s="110"/>
      <c r="J41" s="109"/>
      <c r="K41" s="110"/>
      <c r="L41" s="109"/>
      <c r="M41" s="110"/>
      <c r="N41" s="109"/>
      <c r="O41" s="110"/>
      <c r="P41" s="109">
        <f t="shared" si="19"/>
        <v>0</v>
      </c>
      <c r="Q41" s="110">
        <f t="shared" si="20"/>
        <v>0</v>
      </c>
      <c r="R41" s="54">
        <f t="shared" si="21"/>
        <v>0</v>
      </c>
      <c r="S41" s="55">
        <f t="shared" si="22"/>
        <v>0</v>
      </c>
      <c r="T41" s="54">
        <f t="shared" si="23"/>
        <v>0</v>
      </c>
      <c r="U41" s="56">
        <f t="shared" si="24"/>
        <v>0</v>
      </c>
      <c r="V41" s="109" t="s">
        <v>36</v>
      </c>
      <c r="W41" s="110" t="s">
        <v>36</v>
      </c>
    </row>
    <row r="42" spans="1:23" ht="13" customHeight="1" x14ac:dyDescent="0.3">
      <c r="A42" s="57" t="s">
        <v>44</v>
      </c>
      <c r="B42" s="111">
        <f>SUM(B37:B41)</f>
        <v>5279000</v>
      </c>
      <c r="C42" s="111">
        <f>SUM(C37:C41)</f>
        <v>0</v>
      </c>
      <c r="D42" s="111"/>
      <c r="E42" s="111">
        <f t="shared" si="18"/>
        <v>5279000</v>
      </c>
      <c r="F42" s="112">
        <f t="shared" ref="F42:O42" si="25">SUM(F37:F41)</f>
        <v>4800000</v>
      </c>
      <c r="G42" s="113">
        <f t="shared" si="25"/>
        <v>0</v>
      </c>
      <c r="H42" s="112">
        <f t="shared" si="25"/>
        <v>0</v>
      </c>
      <c r="I42" s="113">
        <f t="shared" si="25"/>
        <v>0</v>
      </c>
      <c r="J42" s="112">
        <f t="shared" si="25"/>
        <v>0</v>
      </c>
      <c r="K42" s="113">
        <f t="shared" si="25"/>
        <v>0</v>
      </c>
      <c r="L42" s="112">
        <f t="shared" si="25"/>
        <v>0</v>
      </c>
      <c r="M42" s="113">
        <f t="shared" si="25"/>
        <v>0</v>
      </c>
      <c r="N42" s="112">
        <f t="shared" si="25"/>
        <v>0</v>
      </c>
      <c r="O42" s="113">
        <f t="shared" si="25"/>
        <v>0</v>
      </c>
      <c r="P42" s="112">
        <f t="shared" si="19"/>
        <v>0</v>
      </c>
      <c r="Q42" s="113">
        <f t="shared" si="20"/>
        <v>0</v>
      </c>
      <c r="R42" s="58">
        <f t="shared" si="21"/>
        <v>0</v>
      </c>
      <c r="S42" s="59">
        <f t="shared" si="22"/>
        <v>0</v>
      </c>
      <c r="T42" s="58">
        <f>IF((+$E37+$E40) =0,0,(P42   /(+$E37+$E40) )*100)</f>
        <v>0</v>
      </c>
      <c r="U42" s="60">
        <f>IF((+$E37+$E40) =0,0,(Q42   /(+$E37+$E40) )*100)</f>
        <v>0</v>
      </c>
      <c r="V42" s="112" t="s">
        <v>36</v>
      </c>
      <c r="W42" s="113" t="s">
        <v>36</v>
      </c>
    </row>
    <row r="43" spans="1:23" ht="13" customHeight="1" x14ac:dyDescent="0.3">
      <c r="A43" s="46" t="s">
        <v>66</v>
      </c>
      <c r="B43" s="114" t="s">
        <v>1</v>
      </c>
      <c r="C43" s="114"/>
      <c r="D43" s="114"/>
      <c r="E43" s="114"/>
      <c r="F43" s="115"/>
      <c r="G43" s="116"/>
      <c r="H43" s="115"/>
      <c r="I43" s="116"/>
      <c r="J43" s="115"/>
      <c r="K43" s="116"/>
      <c r="L43" s="115"/>
      <c r="M43" s="116"/>
      <c r="N43" s="115"/>
      <c r="O43" s="116"/>
      <c r="P43" s="115"/>
      <c r="Q43" s="116"/>
      <c r="R43" s="50"/>
      <c r="S43" s="51"/>
      <c r="T43" s="50"/>
      <c r="U43" s="52"/>
      <c r="V43" s="115"/>
      <c r="W43" s="116"/>
    </row>
    <row r="44" spans="1:23" ht="13" hidden="1" customHeight="1" x14ac:dyDescent="0.3">
      <c r="A44" s="53" t="s">
        <v>67</v>
      </c>
      <c r="B44" s="108"/>
      <c r="C44" s="108"/>
      <c r="D44" s="108"/>
      <c r="E44" s="108">
        <f t="shared" ref="E44:E55" si="26">$B44      +$C44      +$D44</f>
        <v>0</v>
      </c>
      <c r="F44" s="109" t="s">
        <v>36</v>
      </c>
      <c r="G44" s="110" t="s">
        <v>36</v>
      </c>
      <c r="H44" s="109"/>
      <c r="I44" s="110"/>
      <c r="J44" s="109"/>
      <c r="K44" s="110"/>
      <c r="L44" s="109"/>
      <c r="M44" s="110"/>
      <c r="N44" s="109"/>
      <c r="O44" s="110"/>
      <c r="P44" s="109">
        <f t="shared" ref="P44:P55" si="27">$H44      +$J44      +$L44      +$N44</f>
        <v>0</v>
      </c>
      <c r="Q44" s="110">
        <f t="shared" ref="Q44:Q55" si="28">$I44      +$K44      +$M44      +$O44</f>
        <v>0</v>
      </c>
      <c r="R44" s="54">
        <f t="shared" ref="R44:R55" si="29">IF(($H44      =0),0,((($J44      -$H44      )/$H44      )*100))</f>
        <v>0</v>
      </c>
      <c r="S44" s="55">
        <f t="shared" ref="S44:S55" si="30">IF(($I44      =0),0,((($K44      -$I44      )/$I44      )*100))</f>
        <v>0</v>
      </c>
      <c r="T44" s="54">
        <f t="shared" ref="T44:T54" si="31">IF(($E44      =0),0,(($P44      /$E44      )*100))</f>
        <v>0</v>
      </c>
      <c r="U44" s="56">
        <f t="shared" ref="U44:U54" si="32">IF(($E44      =0),0,(($Q44      /$E44      )*100))</f>
        <v>0</v>
      </c>
      <c r="V44" s="109" t="s">
        <v>36</v>
      </c>
      <c r="W44" s="110" t="s">
        <v>36</v>
      </c>
    </row>
    <row r="45" spans="1:23" ht="13" customHeight="1" x14ac:dyDescent="0.3">
      <c r="A45" s="53" t="s">
        <v>68</v>
      </c>
      <c r="B45" s="108"/>
      <c r="C45" s="108"/>
      <c r="D45" s="108"/>
      <c r="E45" s="108">
        <f t="shared" si="26"/>
        <v>0</v>
      </c>
      <c r="F45" s="109">
        <v>0</v>
      </c>
      <c r="G45" s="110">
        <v>0</v>
      </c>
      <c r="H45" s="109"/>
      <c r="I45" s="110"/>
      <c r="J45" s="109"/>
      <c r="K45" s="110"/>
      <c r="L45" s="109"/>
      <c r="M45" s="110"/>
      <c r="N45" s="109"/>
      <c r="O45" s="110"/>
      <c r="P45" s="109">
        <f t="shared" si="27"/>
        <v>0</v>
      </c>
      <c r="Q45" s="110">
        <f t="shared" si="28"/>
        <v>0</v>
      </c>
      <c r="R45" s="54">
        <f t="shared" si="29"/>
        <v>0</v>
      </c>
      <c r="S45" s="55">
        <f t="shared" si="30"/>
        <v>0</v>
      </c>
      <c r="T45" s="54">
        <f t="shared" si="31"/>
        <v>0</v>
      </c>
      <c r="U45" s="56">
        <f t="shared" si="32"/>
        <v>0</v>
      </c>
      <c r="V45" s="109" t="s">
        <v>36</v>
      </c>
      <c r="W45" s="110" t="s">
        <v>36</v>
      </c>
    </row>
    <row r="46" spans="1:23" ht="13" customHeight="1" x14ac:dyDescent="0.3">
      <c r="A46" s="53" t="s">
        <v>69</v>
      </c>
      <c r="B46" s="108"/>
      <c r="C46" s="108"/>
      <c r="D46" s="108"/>
      <c r="E46" s="108">
        <f t="shared" si="26"/>
        <v>0</v>
      </c>
      <c r="F46" s="109">
        <v>0</v>
      </c>
      <c r="G46" s="110">
        <v>0</v>
      </c>
      <c r="H46" s="109"/>
      <c r="I46" s="110"/>
      <c r="J46" s="109"/>
      <c r="K46" s="110"/>
      <c r="L46" s="109"/>
      <c r="M46" s="110"/>
      <c r="N46" s="109"/>
      <c r="O46" s="110"/>
      <c r="P46" s="109">
        <f t="shared" si="27"/>
        <v>0</v>
      </c>
      <c r="Q46" s="110">
        <f t="shared" si="28"/>
        <v>0</v>
      </c>
      <c r="R46" s="54">
        <f t="shared" si="29"/>
        <v>0</v>
      </c>
      <c r="S46" s="55">
        <f t="shared" si="30"/>
        <v>0</v>
      </c>
      <c r="T46" s="54">
        <f t="shared" si="31"/>
        <v>0</v>
      </c>
      <c r="U46" s="56">
        <f t="shared" si="32"/>
        <v>0</v>
      </c>
      <c r="V46" s="109" t="s">
        <v>36</v>
      </c>
      <c r="W46" s="110" t="s">
        <v>36</v>
      </c>
    </row>
    <row r="47" spans="1:23" ht="13" hidden="1" customHeight="1" x14ac:dyDescent="0.3">
      <c r="A47" s="53" t="s">
        <v>70</v>
      </c>
      <c r="B47" s="108"/>
      <c r="C47" s="108"/>
      <c r="D47" s="108"/>
      <c r="E47" s="108">
        <f t="shared" si="26"/>
        <v>0</v>
      </c>
      <c r="F47" s="109" t="s">
        <v>36</v>
      </c>
      <c r="G47" s="110" t="s">
        <v>36</v>
      </c>
      <c r="H47" s="109"/>
      <c r="I47" s="110"/>
      <c r="J47" s="109"/>
      <c r="K47" s="110"/>
      <c r="L47" s="109"/>
      <c r="M47" s="110"/>
      <c r="N47" s="109"/>
      <c r="O47" s="110"/>
      <c r="P47" s="109">
        <f t="shared" si="27"/>
        <v>0</v>
      </c>
      <c r="Q47" s="110">
        <f t="shared" si="28"/>
        <v>0</v>
      </c>
      <c r="R47" s="54">
        <f t="shared" si="29"/>
        <v>0</v>
      </c>
      <c r="S47" s="55">
        <f t="shared" si="30"/>
        <v>0</v>
      </c>
      <c r="T47" s="54">
        <f t="shared" si="31"/>
        <v>0</v>
      </c>
      <c r="U47" s="56">
        <f t="shared" si="32"/>
        <v>0</v>
      </c>
      <c r="V47" s="109" t="s">
        <v>36</v>
      </c>
      <c r="W47" s="110" t="s">
        <v>36</v>
      </c>
    </row>
    <row r="48" spans="1:23" ht="13" hidden="1" customHeight="1" x14ac:dyDescent="0.3">
      <c r="A48" s="53" t="s">
        <v>71</v>
      </c>
      <c r="B48" s="108"/>
      <c r="C48" s="108"/>
      <c r="D48" s="108"/>
      <c r="E48" s="108">
        <f t="shared" si="26"/>
        <v>0</v>
      </c>
      <c r="F48" s="109" t="s">
        <v>36</v>
      </c>
      <c r="G48" s="110" t="s">
        <v>36</v>
      </c>
      <c r="H48" s="109"/>
      <c r="I48" s="110"/>
      <c r="J48" s="109"/>
      <c r="K48" s="110"/>
      <c r="L48" s="109"/>
      <c r="M48" s="110"/>
      <c r="N48" s="109"/>
      <c r="O48" s="110"/>
      <c r="P48" s="109">
        <f t="shared" si="27"/>
        <v>0</v>
      </c>
      <c r="Q48" s="110">
        <f t="shared" si="28"/>
        <v>0</v>
      </c>
      <c r="R48" s="54">
        <f t="shared" si="29"/>
        <v>0</v>
      </c>
      <c r="S48" s="55">
        <f t="shared" si="30"/>
        <v>0</v>
      </c>
      <c r="T48" s="54">
        <f t="shared" si="31"/>
        <v>0</v>
      </c>
      <c r="U48" s="56">
        <f t="shared" si="32"/>
        <v>0</v>
      </c>
      <c r="V48" s="109" t="s">
        <v>36</v>
      </c>
      <c r="W48" s="110" t="s">
        <v>36</v>
      </c>
    </row>
    <row r="49" spans="1:23" ht="13" hidden="1" customHeight="1" x14ac:dyDescent="0.3">
      <c r="A49" s="53" t="s">
        <v>72</v>
      </c>
      <c r="B49" s="108"/>
      <c r="C49" s="108"/>
      <c r="D49" s="108"/>
      <c r="E49" s="108">
        <f t="shared" si="26"/>
        <v>0</v>
      </c>
      <c r="F49" s="109" t="s">
        <v>36</v>
      </c>
      <c r="G49" s="110" t="s">
        <v>36</v>
      </c>
      <c r="H49" s="109"/>
      <c r="I49" s="110"/>
      <c r="J49" s="109"/>
      <c r="K49" s="110"/>
      <c r="L49" s="109"/>
      <c r="M49" s="110"/>
      <c r="N49" s="109"/>
      <c r="O49" s="110"/>
      <c r="P49" s="109">
        <f t="shared" si="27"/>
        <v>0</v>
      </c>
      <c r="Q49" s="110">
        <f t="shared" si="28"/>
        <v>0</v>
      </c>
      <c r="R49" s="54">
        <f t="shared" si="29"/>
        <v>0</v>
      </c>
      <c r="S49" s="55">
        <f t="shared" si="30"/>
        <v>0</v>
      </c>
      <c r="T49" s="54">
        <f t="shared" si="31"/>
        <v>0</v>
      </c>
      <c r="U49" s="56">
        <f t="shared" si="32"/>
        <v>0</v>
      </c>
      <c r="V49" s="109" t="s">
        <v>36</v>
      </c>
      <c r="W49" s="110" t="s">
        <v>36</v>
      </c>
    </row>
    <row r="50" spans="1:23" ht="13" hidden="1" customHeight="1" x14ac:dyDescent="0.3">
      <c r="A50" s="53" t="s">
        <v>73</v>
      </c>
      <c r="B50" s="108"/>
      <c r="C50" s="108"/>
      <c r="D50" s="108"/>
      <c r="E50" s="108">
        <f t="shared" si="26"/>
        <v>0</v>
      </c>
      <c r="F50" s="109" t="s">
        <v>36</v>
      </c>
      <c r="G50" s="110" t="s">
        <v>36</v>
      </c>
      <c r="H50" s="109"/>
      <c r="I50" s="110"/>
      <c r="J50" s="109"/>
      <c r="K50" s="110"/>
      <c r="L50" s="109"/>
      <c r="M50" s="110"/>
      <c r="N50" s="109"/>
      <c r="O50" s="110"/>
      <c r="P50" s="109">
        <f t="shared" si="27"/>
        <v>0</v>
      </c>
      <c r="Q50" s="110">
        <f t="shared" si="28"/>
        <v>0</v>
      </c>
      <c r="R50" s="54">
        <f t="shared" si="29"/>
        <v>0</v>
      </c>
      <c r="S50" s="55">
        <f t="shared" si="30"/>
        <v>0</v>
      </c>
      <c r="T50" s="54">
        <f t="shared" si="31"/>
        <v>0</v>
      </c>
      <c r="U50" s="56">
        <f t="shared" si="32"/>
        <v>0</v>
      </c>
      <c r="V50" s="109" t="s">
        <v>36</v>
      </c>
      <c r="W50" s="110" t="s">
        <v>36</v>
      </c>
    </row>
    <row r="51" spans="1:23" ht="13" hidden="1" customHeight="1" x14ac:dyDescent="0.3">
      <c r="A51" s="53" t="s">
        <v>74</v>
      </c>
      <c r="B51" s="108"/>
      <c r="C51" s="108"/>
      <c r="D51" s="108"/>
      <c r="E51" s="108">
        <f t="shared" si="26"/>
        <v>0</v>
      </c>
      <c r="F51" s="109" t="s">
        <v>36</v>
      </c>
      <c r="G51" s="110" t="s">
        <v>36</v>
      </c>
      <c r="H51" s="109"/>
      <c r="I51" s="110"/>
      <c r="J51" s="109"/>
      <c r="K51" s="110"/>
      <c r="L51" s="109"/>
      <c r="M51" s="110"/>
      <c r="N51" s="109"/>
      <c r="O51" s="110"/>
      <c r="P51" s="109">
        <f t="shared" si="27"/>
        <v>0</v>
      </c>
      <c r="Q51" s="110">
        <f t="shared" si="28"/>
        <v>0</v>
      </c>
      <c r="R51" s="54">
        <f t="shared" si="29"/>
        <v>0</v>
      </c>
      <c r="S51" s="55">
        <f t="shared" si="30"/>
        <v>0</v>
      </c>
      <c r="T51" s="54">
        <f t="shared" si="31"/>
        <v>0</v>
      </c>
      <c r="U51" s="56">
        <f t="shared" si="32"/>
        <v>0</v>
      </c>
      <c r="V51" s="109" t="s">
        <v>36</v>
      </c>
      <c r="W51" s="110" t="s">
        <v>36</v>
      </c>
    </row>
    <row r="52" spans="1:23" ht="13" hidden="1" customHeight="1" x14ac:dyDescent="0.3">
      <c r="A52" s="53" t="s">
        <v>75</v>
      </c>
      <c r="B52" s="108"/>
      <c r="C52" s="108"/>
      <c r="D52" s="108"/>
      <c r="E52" s="108">
        <f t="shared" si="26"/>
        <v>0</v>
      </c>
      <c r="F52" s="109" t="s">
        <v>36</v>
      </c>
      <c r="G52" s="110" t="s">
        <v>36</v>
      </c>
      <c r="H52" s="109"/>
      <c r="I52" s="110"/>
      <c r="J52" s="109"/>
      <c r="K52" s="110"/>
      <c r="L52" s="109"/>
      <c r="M52" s="110"/>
      <c r="N52" s="109"/>
      <c r="O52" s="110"/>
      <c r="P52" s="109">
        <f t="shared" si="27"/>
        <v>0</v>
      </c>
      <c r="Q52" s="110">
        <f t="shared" si="28"/>
        <v>0</v>
      </c>
      <c r="R52" s="54">
        <f t="shared" si="29"/>
        <v>0</v>
      </c>
      <c r="S52" s="55">
        <f t="shared" si="30"/>
        <v>0</v>
      </c>
      <c r="T52" s="54">
        <f t="shared" si="31"/>
        <v>0</v>
      </c>
      <c r="U52" s="56">
        <f t="shared" si="32"/>
        <v>0</v>
      </c>
      <c r="V52" s="109" t="s">
        <v>36</v>
      </c>
      <c r="W52" s="110" t="s">
        <v>36</v>
      </c>
    </row>
    <row r="53" spans="1:23" ht="13" customHeight="1" x14ac:dyDescent="0.3">
      <c r="A53" s="53" t="s">
        <v>76</v>
      </c>
      <c r="B53" s="108"/>
      <c r="C53" s="108"/>
      <c r="D53" s="108"/>
      <c r="E53" s="108">
        <f t="shared" si="26"/>
        <v>0</v>
      </c>
      <c r="F53" s="109">
        <v>0</v>
      </c>
      <c r="G53" s="110">
        <v>0</v>
      </c>
      <c r="H53" s="109"/>
      <c r="I53" s="110"/>
      <c r="J53" s="109"/>
      <c r="K53" s="110"/>
      <c r="L53" s="109"/>
      <c r="M53" s="110"/>
      <c r="N53" s="109"/>
      <c r="O53" s="110"/>
      <c r="P53" s="109">
        <f t="shared" si="27"/>
        <v>0</v>
      </c>
      <c r="Q53" s="110">
        <f t="shared" si="28"/>
        <v>0</v>
      </c>
      <c r="R53" s="54">
        <f t="shared" si="29"/>
        <v>0</v>
      </c>
      <c r="S53" s="55">
        <f t="shared" si="30"/>
        <v>0</v>
      </c>
      <c r="T53" s="54">
        <f t="shared" si="31"/>
        <v>0</v>
      </c>
      <c r="U53" s="56">
        <f t="shared" si="32"/>
        <v>0</v>
      </c>
      <c r="V53" s="109" t="s">
        <v>36</v>
      </c>
      <c r="W53" s="110" t="s">
        <v>36</v>
      </c>
    </row>
    <row r="54" spans="1:23" ht="13" customHeight="1" x14ac:dyDescent="0.3">
      <c r="A54" s="53" t="s">
        <v>77</v>
      </c>
      <c r="B54" s="108"/>
      <c r="C54" s="108"/>
      <c r="D54" s="108"/>
      <c r="E54" s="108">
        <f t="shared" si="26"/>
        <v>0</v>
      </c>
      <c r="F54" s="109">
        <v>0</v>
      </c>
      <c r="G54" s="110">
        <v>0</v>
      </c>
      <c r="H54" s="109"/>
      <c r="I54" s="110"/>
      <c r="J54" s="109"/>
      <c r="K54" s="110"/>
      <c r="L54" s="109"/>
      <c r="M54" s="110"/>
      <c r="N54" s="109"/>
      <c r="O54" s="110"/>
      <c r="P54" s="109">
        <f t="shared" si="27"/>
        <v>0</v>
      </c>
      <c r="Q54" s="110">
        <f t="shared" si="28"/>
        <v>0</v>
      </c>
      <c r="R54" s="54">
        <f t="shared" si="29"/>
        <v>0</v>
      </c>
      <c r="S54" s="55">
        <f t="shared" si="30"/>
        <v>0</v>
      </c>
      <c r="T54" s="54">
        <f t="shared" si="31"/>
        <v>0</v>
      </c>
      <c r="U54" s="56">
        <f t="shared" si="32"/>
        <v>0</v>
      </c>
      <c r="V54" s="109" t="s">
        <v>36</v>
      </c>
      <c r="W54" s="110" t="s">
        <v>36</v>
      </c>
    </row>
    <row r="55" spans="1:23" ht="13" customHeight="1" x14ac:dyDescent="0.3">
      <c r="A55" s="57" t="s">
        <v>44</v>
      </c>
      <c r="B55" s="111">
        <f>SUM(B44:B54)</f>
        <v>0</v>
      </c>
      <c r="C55" s="111">
        <f>SUM(C44:C54)</f>
        <v>0</v>
      </c>
      <c r="D55" s="111"/>
      <c r="E55" s="111">
        <f t="shared" si="26"/>
        <v>0</v>
      </c>
      <c r="F55" s="112">
        <f t="shared" ref="F55:O55" si="33">SUM(F44:F54)</f>
        <v>0</v>
      </c>
      <c r="G55" s="113">
        <f t="shared" si="33"/>
        <v>0</v>
      </c>
      <c r="H55" s="112">
        <f t="shared" si="33"/>
        <v>0</v>
      </c>
      <c r="I55" s="113">
        <f t="shared" si="33"/>
        <v>0</v>
      </c>
      <c r="J55" s="112">
        <f t="shared" si="33"/>
        <v>0</v>
      </c>
      <c r="K55" s="113">
        <f t="shared" si="33"/>
        <v>0</v>
      </c>
      <c r="L55" s="112">
        <f t="shared" si="33"/>
        <v>0</v>
      </c>
      <c r="M55" s="113">
        <f t="shared" si="33"/>
        <v>0</v>
      </c>
      <c r="N55" s="112">
        <f t="shared" si="33"/>
        <v>0</v>
      </c>
      <c r="O55" s="113">
        <f t="shared" si="33"/>
        <v>0</v>
      </c>
      <c r="P55" s="112">
        <f t="shared" si="27"/>
        <v>0</v>
      </c>
      <c r="Q55" s="113">
        <f t="shared" si="28"/>
        <v>0</v>
      </c>
      <c r="R55" s="58">
        <f t="shared" si="29"/>
        <v>0</v>
      </c>
      <c r="S55" s="59">
        <f t="shared" si="30"/>
        <v>0</v>
      </c>
      <c r="T55" s="58">
        <f>IF((+$E45+$E47+$E49+$E50+$E53) =0,0,(P55   /(+$E45+$E47+$E49+$E50+$E53) )*100)</f>
        <v>0</v>
      </c>
      <c r="U55" s="60">
        <f>IF((+$E45+$E47+$E49+$E50+$E53) =0,0,(Q55   /(+$E45+$E47+$E49+$E50+$E53) )*100)</f>
        <v>0</v>
      </c>
      <c r="V55" s="112" t="s">
        <v>36</v>
      </c>
      <c r="W55" s="113" t="s">
        <v>36</v>
      </c>
    </row>
    <row r="56" spans="1:23" ht="13" customHeight="1" x14ac:dyDescent="0.3">
      <c r="A56" s="46" t="s">
        <v>78</v>
      </c>
      <c r="B56" s="114" t="s">
        <v>1</v>
      </c>
      <c r="C56" s="114"/>
      <c r="D56" s="114"/>
      <c r="E56" s="114"/>
      <c r="F56" s="115"/>
      <c r="G56" s="116"/>
      <c r="H56" s="115"/>
      <c r="I56" s="116"/>
      <c r="J56" s="115"/>
      <c r="K56" s="116"/>
      <c r="L56" s="115"/>
      <c r="M56" s="116"/>
      <c r="N56" s="115"/>
      <c r="O56" s="116"/>
      <c r="P56" s="115"/>
      <c r="Q56" s="116"/>
      <c r="R56" s="50"/>
      <c r="S56" s="51"/>
      <c r="T56" s="50"/>
      <c r="U56" s="52"/>
      <c r="V56" s="115"/>
      <c r="W56" s="116"/>
    </row>
    <row r="57" spans="1:23" ht="13" hidden="1" customHeight="1" x14ac:dyDescent="0.3">
      <c r="A57" s="61" t="s">
        <v>79</v>
      </c>
      <c r="B57" s="108"/>
      <c r="C57" s="108"/>
      <c r="D57" s="108"/>
      <c r="E57" s="108">
        <f>$B57      +$C57      +$D57</f>
        <v>0</v>
      </c>
      <c r="F57" s="109" t="s">
        <v>36</v>
      </c>
      <c r="G57" s="110" t="s">
        <v>36</v>
      </c>
      <c r="H57" s="109"/>
      <c r="I57" s="110"/>
      <c r="J57" s="109"/>
      <c r="K57" s="110"/>
      <c r="L57" s="109"/>
      <c r="M57" s="110"/>
      <c r="N57" s="109"/>
      <c r="O57" s="110"/>
      <c r="P57" s="109">
        <f>$H57      +$J57      +$L57      +$N57</f>
        <v>0</v>
      </c>
      <c r="Q57" s="110">
        <f>$I57      +$K57      +$M57      +$O57</f>
        <v>0</v>
      </c>
      <c r="R57" s="54">
        <f>IF(($H57      =0),0,((($J57      -$H57      )/$H57      )*100))</f>
        <v>0</v>
      </c>
      <c r="S57" s="55">
        <f>IF(($I57      =0),0,((($K57      -$I57      )/$I57      )*100))</f>
        <v>0</v>
      </c>
      <c r="T57" s="54">
        <f>IF(($E57      =0),0,(($P57      /$E57      )*100))</f>
        <v>0</v>
      </c>
      <c r="U57" s="56">
        <f>IF(($E57      =0),0,(($Q57      /$E57      )*100))</f>
        <v>0</v>
      </c>
      <c r="V57" s="109" t="s">
        <v>36</v>
      </c>
      <c r="W57" s="110" t="s">
        <v>36</v>
      </c>
    </row>
    <row r="58" spans="1:23" ht="13" hidden="1" customHeight="1" x14ac:dyDescent="0.3">
      <c r="A58" s="61" t="s">
        <v>80</v>
      </c>
      <c r="B58" s="108"/>
      <c r="C58" s="108"/>
      <c r="D58" s="108"/>
      <c r="E58" s="108">
        <f>$B58      +$C58      +$D58</f>
        <v>0</v>
      </c>
      <c r="F58" s="109" t="s">
        <v>36</v>
      </c>
      <c r="G58" s="110" t="s">
        <v>36</v>
      </c>
      <c r="H58" s="109"/>
      <c r="I58" s="110"/>
      <c r="J58" s="109"/>
      <c r="K58" s="110"/>
      <c r="L58" s="109"/>
      <c r="M58" s="110"/>
      <c r="N58" s="109"/>
      <c r="O58" s="110"/>
      <c r="P58" s="109">
        <f>$H58      +$J58      +$L58      +$N58</f>
        <v>0</v>
      </c>
      <c r="Q58" s="110">
        <f>$I58      +$K58      +$M58      +$O58</f>
        <v>0</v>
      </c>
      <c r="R58" s="54">
        <f>IF(($H58      =0),0,((($J58      -$H58      )/$H58      )*100))</f>
        <v>0</v>
      </c>
      <c r="S58" s="55">
        <f>IF(($I58      =0),0,((($K58      -$I58      )/$I58      )*100))</f>
        <v>0</v>
      </c>
      <c r="T58" s="54">
        <f>IF(($E58      =0),0,(($P58      /$E58      )*100))</f>
        <v>0</v>
      </c>
      <c r="U58" s="56">
        <f>IF(($E58      =0),0,(($Q58      /$E58      )*100))</f>
        <v>0</v>
      </c>
      <c r="V58" s="109" t="s">
        <v>36</v>
      </c>
      <c r="W58" s="110" t="s">
        <v>36</v>
      </c>
    </row>
    <row r="59" spans="1:23" ht="13" hidden="1" customHeight="1" x14ac:dyDescent="0.3">
      <c r="A59" s="61" t="s">
        <v>81</v>
      </c>
      <c r="B59" s="108"/>
      <c r="C59" s="108"/>
      <c r="D59" s="108"/>
      <c r="E59" s="108">
        <f>$B59      +$C59      +$D59</f>
        <v>0</v>
      </c>
      <c r="F59" s="109" t="s">
        <v>36</v>
      </c>
      <c r="G59" s="110" t="s">
        <v>36</v>
      </c>
      <c r="H59" s="109"/>
      <c r="I59" s="110"/>
      <c r="J59" s="109"/>
      <c r="K59" s="110"/>
      <c r="L59" s="109"/>
      <c r="M59" s="110"/>
      <c r="N59" s="109"/>
      <c r="O59" s="110"/>
      <c r="P59" s="109">
        <f>$H59      +$J59      +$L59      +$N59</f>
        <v>0</v>
      </c>
      <c r="Q59" s="110">
        <f>$I59      +$K59      +$M59      +$O59</f>
        <v>0</v>
      </c>
      <c r="R59" s="54">
        <f>IF(($H59      =0),0,((($J59      -$H59      )/$H59      )*100))</f>
        <v>0</v>
      </c>
      <c r="S59" s="55">
        <f>IF(($I59      =0),0,((($K59      -$I59      )/$I59      )*100))</f>
        <v>0</v>
      </c>
      <c r="T59" s="54">
        <f>IF(($E59      =0),0,(($P59      /$E59      )*100))</f>
        <v>0</v>
      </c>
      <c r="U59" s="56">
        <f>IF(($E59      =0),0,(($Q59      /$E59      )*100))</f>
        <v>0</v>
      </c>
      <c r="V59" s="109" t="s">
        <v>36</v>
      </c>
      <c r="W59" s="110" t="s">
        <v>36</v>
      </c>
    </row>
    <row r="60" spans="1:23" ht="13" hidden="1" customHeight="1" x14ac:dyDescent="0.3">
      <c r="A60" s="53" t="s">
        <v>82</v>
      </c>
      <c r="B60" s="108"/>
      <c r="C60" s="108"/>
      <c r="D60" s="108"/>
      <c r="E60" s="108">
        <f>$B60      +$C60      +$D60</f>
        <v>0</v>
      </c>
      <c r="F60" s="109" t="s">
        <v>36</v>
      </c>
      <c r="G60" s="110" t="s">
        <v>36</v>
      </c>
      <c r="H60" s="109"/>
      <c r="I60" s="110"/>
      <c r="J60" s="109"/>
      <c r="K60" s="110"/>
      <c r="L60" s="109"/>
      <c r="M60" s="110"/>
      <c r="N60" s="109"/>
      <c r="O60" s="110"/>
      <c r="P60" s="109">
        <f>$H60      +$J60      +$L60      +$N60</f>
        <v>0</v>
      </c>
      <c r="Q60" s="110">
        <f>$I60      +$K60      +$M60      +$O60</f>
        <v>0</v>
      </c>
      <c r="R60" s="54">
        <f>IF(($H60      =0),0,((($J60      -$H60      )/$H60      )*100))</f>
        <v>0</v>
      </c>
      <c r="S60" s="55">
        <f>IF(($I60      =0),0,((($K60      -$I60      )/$I60      )*100))</f>
        <v>0</v>
      </c>
      <c r="T60" s="54">
        <f>IF(($E60      =0),0,(($P60      /$E60      )*100))</f>
        <v>0</v>
      </c>
      <c r="U60" s="56">
        <f>IF(($E60      =0),0,(($Q60      /$E60      )*100))</f>
        <v>0</v>
      </c>
      <c r="V60" s="109" t="s">
        <v>36</v>
      </c>
      <c r="W60" s="110" t="s">
        <v>36</v>
      </c>
    </row>
    <row r="61" spans="1:23" ht="13" customHeight="1" x14ac:dyDescent="0.3">
      <c r="A61" s="62" t="s">
        <v>44</v>
      </c>
      <c r="B61" s="117">
        <f>SUM(B57:B60)</f>
        <v>0</v>
      </c>
      <c r="C61" s="117">
        <f>SUM(C57:C60)</f>
        <v>0</v>
      </c>
      <c r="D61" s="117"/>
      <c r="E61" s="117">
        <f>$B61      +$C61      +$D61</f>
        <v>0</v>
      </c>
      <c r="F61" s="118" t="s">
        <v>36</v>
      </c>
      <c r="G61" s="119" t="s">
        <v>36</v>
      </c>
      <c r="H61" s="118">
        <f t="shared" ref="H61:O61" si="34">SUM(H57:H60)</f>
        <v>0</v>
      </c>
      <c r="I61" s="119">
        <f t="shared" si="34"/>
        <v>0</v>
      </c>
      <c r="J61" s="118">
        <f t="shared" si="34"/>
        <v>0</v>
      </c>
      <c r="K61" s="119">
        <f t="shared" si="34"/>
        <v>0</v>
      </c>
      <c r="L61" s="118">
        <f t="shared" si="34"/>
        <v>0</v>
      </c>
      <c r="M61" s="119">
        <f t="shared" si="34"/>
        <v>0</v>
      </c>
      <c r="N61" s="118">
        <f t="shared" si="34"/>
        <v>0</v>
      </c>
      <c r="O61" s="119">
        <f t="shared" si="34"/>
        <v>0</v>
      </c>
      <c r="P61" s="118">
        <f>$H61      +$J61      +$L61      +$N61</f>
        <v>0</v>
      </c>
      <c r="Q61" s="119">
        <f>$I61      +$K61      +$M61      +$O61</f>
        <v>0</v>
      </c>
      <c r="R61" s="63">
        <f>IF(($H61      =0),0,((($J61      -$H61      )/$H61      )*100))</f>
        <v>0</v>
      </c>
      <c r="S61" s="64">
        <f>IF(($I61      =0),0,((($K61      -$I61      )/$I61      )*100))</f>
        <v>0</v>
      </c>
      <c r="T61" s="63">
        <f>IF($E61   =0,0,($P61   /$E61   )*100)</f>
        <v>0</v>
      </c>
      <c r="U61" s="65">
        <f>IF($E61   =0,0,($Q61   /$E61   )*100)</f>
        <v>0</v>
      </c>
      <c r="V61" s="118" t="s">
        <v>36</v>
      </c>
      <c r="W61" s="119" t="s">
        <v>36</v>
      </c>
    </row>
    <row r="62" spans="1:23" ht="13" customHeight="1" x14ac:dyDescent="0.3">
      <c r="A62" s="46" t="s">
        <v>83</v>
      </c>
      <c r="B62" s="114" t="s">
        <v>1</v>
      </c>
      <c r="C62" s="114"/>
      <c r="D62" s="114"/>
      <c r="E62" s="114"/>
      <c r="F62" s="115"/>
      <c r="G62" s="116"/>
      <c r="H62" s="115"/>
      <c r="I62" s="116"/>
      <c r="J62" s="115"/>
      <c r="K62" s="116"/>
      <c r="L62" s="115"/>
      <c r="M62" s="116"/>
      <c r="N62" s="115"/>
      <c r="O62" s="116"/>
      <c r="P62" s="115"/>
      <c r="Q62" s="116"/>
      <c r="R62" s="50"/>
      <c r="S62" s="51"/>
      <c r="T62" s="50"/>
      <c r="U62" s="52"/>
      <c r="V62" s="115"/>
      <c r="W62" s="116"/>
    </row>
    <row r="63" spans="1:23" ht="13" hidden="1" customHeight="1" x14ac:dyDescent="0.3">
      <c r="A63" s="53" t="s">
        <v>84</v>
      </c>
      <c r="B63" s="108"/>
      <c r="C63" s="108"/>
      <c r="D63" s="108"/>
      <c r="E63" s="108">
        <f t="shared" ref="E63:E69" si="35">$B63      +$C63      +$D63</f>
        <v>0</v>
      </c>
      <c r="F63" s="109" t="s">
        <v>36</v>
      </c>
      <c r="G63" s="110" t="s">
        <v>36</v>
      </c>
      <c r="H63" s="109"/>
      <c r="I63" s="110"/>
      <c r="J63" s="109"/>
      <c r="K63" s="110"/>
      <c r="L63" s="109"/>
      <c r="M63" s="110"/>
      <c r="N63" s="109"/>
      <c r="O63" s="110"/>
      <c r="P63" s="109">
        <f t="shared" ref="P63:P69" si="36">$H63      +$J63      +$L63      +$N63</f>
        <v>0</v>
      </c>
      <c r="Q63" s="110">
        <f t="shared" ref="Q63:Q69" si="37">$I63      +$K63      +$M63      +$O63</f>
        <v>0</v>
      </c>
      <c r="R63" s="54">
        <f t="shared" ref="R63:R69" si="38">IF(($H63      =0),0,((($J63      -$H63      )/$H63      )*100))</f>
        <v>0</v>
      </c>
      <c r="S63" s="55">
        <f t="shared" ref="S63:S69" si="39">IF(($I63      =0),0,((($K63      -$I63      )/$I63      )*100))</f>
        <v>0</v>
      </c>
      <c r="T63" s="54">
        <f t="shared" ref="T63:T67" si="40">IF(($E63      =0),0,(($P63      /$E63      )*100))</f>
        <v>0</v>
      </c>
      <c r="U63" s="56">
        <f t="shared" ref="U63:U67" si="41">IF(($E63      =0),0,(($Q63      /$E63      )*100))</f>
        <v>0</v>
      </c>
      <c r="V63" s="109" t="s">
        <v>36</v>
      </c>
      <c r="W63" s="110" t="s">
        <v>36</v>
      </c>
    </row>
    <row r="64" spans="1:23" ht="13" hidden="1" customHeight="1" x14ac:dyDescent="0.3">
      <c r="A64" s="53" t="s">
        <v>85</v>
      </c>
      <c r="B64" s="108"/>
      <c r="C64" s="108"/>
      <c r="D64" s="108"/>
      <c r="E64" s="108">
        <f t="shared" si="35"/>
        <v>0</v>
      </c>
      <c r="F64" s="109" t="s">
        <v>36</v>
      </c>
      <c r="G64" s="110" t="s">
        <v>36</v>
      </c>
      <c r="H64" s="109"/>
      <c r="I64" s="110"/>
      <c r="J64" s="109"/>
      <c r="K64" s="110"/>
      <c r="L64" s="109"/>
      <c r="M64" s="110"/>
      <c r="N64" s="109"/>
      <c r="O64" s="110"/>
      <c r="P64" s="109">
        <f t="shared" si="36"/>
        <v>0</v>
      </c>
      <c r="Q64" s="110">
        <f t="shared" si="37"/>
        <v>0</v>
      </c>
      <c r="R64" s="54">
        <f t="shared" si="38"/>
        <v>0</v>
      </c>
      <c r="S64" s="55">
        <f t="shared" si="39"/>
        <v>0</v>
      </c>
      <c r="T64" s="54">
        <f t="shared" si="40"/>
        <v>0</v>
      </c>
      <c r="U64" s="56">
        <f t="shared" si="41"/>
        <v>0</v>
      </c>
      <c r="V64" s="109" t="s">
        <v>36</v>
      </c>
      <c r="W64" s="110" t="s">
        <v>36</v>
      </c>
    </row>
    <row r="65" spans="1:23" ht="13" hidden="1" customHeight="1" x14ac:dyDescent="0.3">
      <c r="A65" s="53" t="s">
        <v>86</v>
      </c>
      <c r="B65" s="108"/>
      <c r="C65" s="108"/>
      <c r="D65" s="108"/>
      <c r="E65" s="108">
        <f t="shared" si="35"/>
        <v>0</v>
      </c>
      <c r="F65" s="109" t="s">
        <v>36</v>
      </c>
      <c r="G65" s="110" t="s">
        <v>36</v>
      </c>
      <c r="H65" s="109"/>
      <c r="I65" s="110"/>
      <c r="J65" s="109"/>
      <c r="K65" s="110"/>
      <c r="L65" s="109"/>
      <c r="M65" s="110"/>
      <c r="N65" s="109"/>
      <c r="O65" s="110"/>
      <c r="P65" s="109">
        <f t="shared" si="36"/>
        <v>0</v>
      </c>
      <c r="Q65" s="110">
        <f t="shared" si="37"/>
        <v>0</v>
      </c>
      <c r="R65" s="54">
        <f t="shared" si="38"/>
        <v>0</v>
      </c>
      <c r="S65" s="55">
        <f t="shared" si="39"/>
        <v>0</v>
      </c>
      <c r="T65" s="54">
        <f t="shared" si="40"/>
        <v>0</v>
      </c>
      <c r="U65" s="56">
        <f t="shared" si="41"/>
        <v>0</v>
      </c>
      <c r="V65" s="109" t="s">
        <v>36</v>
      </c>
      <c r="W65" s="110" t="s">
        <v>36</v>
      </c>
    </row>
    <row r="66" spans="1:23" ht="13" customHeight="1" x14ac:dyDescent="0.3">
      <c r="A66" s="53" t="s">
        <v>87</v>
      </c>
      <c r="B66" s="108"/>
      <c r="C66" s="108"/>
      <c r="D66" s="108"/>
      <c r="E66" s="108">
        <f t="shared" si="35"/>
        <v>0</v>
      </c>
      <c r="F66" s="109" t="s">
        <v>36</v>
      </c>
      <c r="G66" s="110" t="s">
        <v>36</v>
      </c>
      <c r="H66" s="109"/>
      <c r="I66" s="110"/>
      <c r="J66" s="109"/>
      <c r="K66" s="110"/>
      <c r="L66" s="109"/>
      <c r="M66" s="110"/>
      <c r="N66" s="109"/>
      <c r="O66" s="110"/>
      <c r="P66" s="109">
        <f t="shared" si="36"/>
        <v>0</v>
      </c>
      <c r="Q66" s="110">
        <f t="shared" si="37"/>
        <v>0</v>
      </c>
      <c r="R66" s="54">
        <f t="shared" si="38"/>
        <v>0</v>
      </c>
      <c r="S66" s="55">
        <f t="shared" si="39"/>
        <v>0</v>
      </c>
      <c r="T66" s="54">
        <f t="shared" si="40"/>
        <v>0</v>
      </c>
      <c r="U66" s="56">
        <f t="shared" si="41"/>
        <v>0</v>
      </c>
      <c r="V66" s="109" t="s">
        <v>36</v>
      </c>
      <c r="W66" s="110" t="s">
        <v>36</v>
      </c>
    </row>
    <row r="67" spans="1:23" ht="13" customHeight="1" x14ac:dyDescent="0.3">
      <c r="A67" s="53" t="s">
        <v>88</v>
      </c>
      <c r="B67" s="108"/>
      <c r="C67" s="108"/>
      <c r="D67" s="108"/>
      <c r="E67" s="108">
        <f t="shared" si="35"/>
        <v>0</v>
      </c>
      <c r="F67" s="109">
        <v>0</v>
      </c>
      <c r="G67" s="110">
        <v>0</v>
      </c>
      <c r="H67" s="109"/>
      <c r="I67" s="110"/>
      <c r="J67" s="109"/>
      <c r="K67" s="110"/>
      <c r="L67" s="109"/>
      <c r="M67" s="110"/>
      <c r="N67" s="109"/>
      <c r="O67" s="110"/>
      <c r="P67" s="109">
        <f t="shared" si="36"/>
        <v>0</v>
      </c>
      <c r="Q67" s="110">
        <f t="shared" si="37"/>
        <v>0</v>
      </c>
      <c r="R67" s="54">
        <f t="shared" si="38"/>
        <v>0</v>
      </c>
      <c r="S67" s="55">
        <f t="shared" si="39"/>
        <v>0</v>
      </c>
      <c r="T67" s="54">
        <f t="shared" si="40"/>
        <v>0</v>
      </c>
      <c r="U67" s="56">
        <f t="shared" si="41"/>
        <v>0</v>
      </c>
      <c r="V67" s="109" t="s">
        <v>36</v>
      </c>
      <c r="W67" s="110" t="s">
        <v>36</v>
      </c>
    </row>
    <row r="68" spans="1:23" ht="13" customHeight="1" x14ac:dyDescent="0.3">
      <c r="A68" s="57" t="s">
        <v>44</v>
      </c>
      <c r="B68" s="111">
        <f>SUM(B63:B67)</f>
        <v>0</v>
      </c>
      <c r="C68" s="111">
        <f>SUM(C63:C67)</f>
        <v>0</v>
      </c>
      <c r="D68" s="111"/>
      <c r="E68" s="111">
        <f t="shared" si="35"/>
        <v>0</v>
      </c>
      <c r="F68" s="112">
        <f t="shared" ref="F68:O68" si="42">SUM(F63:F67)</f>
        <v>0</v>
      </c>
      <c r="G68" s="113">
        <f t="shared" si="42"/>
        <v>0</v>
      </c>
      <c r="H68" s="112">
        <f t="shared" si="42"/>
        <v>0</v>
      </c>
      <c r="I68" s="113">
        <f t="shared" si="42"/>
        <v>0</v>
      </c>
      <c r="J68" s="112">
        <f t="shared" si="42"/>
        <v>0</v>
      </c>
      <c r="K68" s="113">
        <f t="shared" si="42"/>
        <v>0</v>
      </c>
      <c r="L68" s="112">
        <f t="shared" si="42"/>
        <v>0</v>
      </c>
      <c r="M68" s="113">
        <f t="shared" si="42"/>
        <v>0</v>
      </c>
      <c r="N68" s="112">
        <f t="shared" si="42"/>
        <v>0</v>
      </c>
      <c r="O68" s="113">
        <f t="shared" si="42"/>
        <v>0</v>
      </c>
      <c r="P68" s="112">
        <f t="shared" si="36"/>
        <v>0</v>
      </c>
      <c r="Q68" s="113">
        <f t="shared" si="37"/>
        <v>0</v>
      </c>
      <c r="R68" s="58">
        <f t="shared" si="38"/>
        <v>0</v>
      </c>
      <c r="S68" s="59">
        <f t="shared" si="39"/>
        <v>0</v>
      </c>
      <c r="T68" s="58">
        <f>IF((+$E63+$E65+$E66++$E67) =0,0,(P68   /(+$E63+$E65+$E66+$E67) )*100)</f>
        <v>0</v>
      </c>
      <c r="U68" s="60">
        <f>IF((+$E63+$E65+$E67) =0,0,(Q68  /(+$E63+$E65+$E67) )*100)</f>
        <v>0</v>
      </c>
      <c r="V68" s="112" t="s">
        <v>36</v>
      </c>
      <c r="W68" s="113" t="s">
        <v>36</v>
      </c>
    </row>
    <row r="69" spans="1:23" ht="13" customHeight="1" x14ac:dyDescent="0.3">
      <c r="A69" s="66" t="s">
        <v>89</v>
      </c>
      <c r="B69" s="120">
        <f>SUM(B9:B16,B19:B25,B28:B31,B34,B37:B41,B44:B54,B57:B60,B63:B67)</f>
        <v>9711000</v>
      </c>
      <c r="C69" s="120">
        <f>SUM(C9:C16,C19:C25,C28:C31,C34,C37:C41,C44:C54,C57:C60,C63:C67)</f>
        <v>0</v>
      </c>
      <c r="D69" s="120"/>
      <c r="E69" s="120">
        <f t="shared" si="35"/>
        <v>9711000</v>
      </c>
      <c r="F69" s="121">
        <f t="shared" ref="F69:O69" si="43">SUM(F9:F16,F19:F25,F28:F31,F34,F37:F41,F44:F54,F57:F60,F63:F67)</f>
        <v>9232000</v>
      </c>
      <c r="G69" s="122">
        <f t="shared" si="43"/>
        <v>4004000</v>
      </c>
      <c r="H69" s="121">
        <f t="shared" si="43"/>
        <v>460000</v>
      </c>
      <c r="I69" s="122">
        <f t="shared" si="43"/>
        <v>0</v>
      </c>
      <c r="J69" s="121">
        <f t="shared" si="43"/>
        <v>611000</v>
      </c>
      <c r="K69" s="122">
        <f t="shared" si="43"/>
        <v>1535030</v>
      </c>
      <c r="L69" s="121">
        <f t="shared" si="43"/>
        <v>0</v>
      </c>
      <c r="M69" s="122">
        <f t="shared" si="43"/>
        <v>0</v>
      </c>
      <c r="N69" s="121">
        <f t="shared" si="43"/>
        <v>0</v>
      </c>
      <c r="O69" s="122">
        <f t="shared" si="43"/>
        <v>0</v>
      </c>
      <c r="P69" s="121">
        <f t="shared" si="36"/>
        <v>1071000</v>
      </c>
      <c r="Q69" s="122">
        <f t="shared" si="37"/>
        <v>1535030</v>
      </c>
      <c r="R69" s="67">
        <f t="shared" si="38"/>
        <v>32.826086956521735</v>
      </c>
      <c r="S69" s="68">
        <f t="shared" si="39"/>
        <v>0</v>
      </c>
      <c r="T69" s="67">
        <f>IF((+$E9+$E10+$E11+$E12+$E13+$E14+$E19+$E20+$E22+$E23+$E24+$E28+$E29+$E30+$E31+$E34+$E37+$E40+$E45+$E47+$E49+$E50+$E53+$E57+$E58+$E59+$E60+$E63+$E65+$E66+$E67)=0,0,(P69/(+$E9+$E10+$E11+$E12+$E13+$E14+$E19+$E20+$E22+$E23+$E24+$E28+$E29+$E30+$E31+$E34+$E37+$E40+$E45+$E47+$E49+$E50+$E53+$E57+$E58+$E59+$E60+$E63+$E65+$E66+$E67)*100))</f>
        <v>24.165162454873645</v>
      </c>
      <c r="U69" s="67">
        <f>IF((+$E9+$E10+$E11+$E12+$E13+$E14+$E19+$E20+$E22+$E23+$E24+$E28+$E29+$E30+$E31+$E34+$E37+$E40+$E45+$E47+$E49+$E50+$E53+$E57+$E58+$E59+$E60+$E63+$E65+$E66+$E67)=0,0,(Q69/(+$E9+$E10+$E11+$E12+$E13+$E14+$E19+$E20+$E22+$E23+$E24+$E28+$E29+$E30+$E31+$E34+$E37+$E40+$E45+$E47+$E49+$E50+$E53+$E57+$E58+$E59+$E60+$E63+$E65+$E66+$E67)*100))</f>
        <v>34.635153429602887</v>
      </c>
      <c r="V69" s="121" t="s">
        <v>36</v>
      </c>
      <c r="W69" s="122" t="s">
        <v>36</v>
      </c>
    </row>
    <row r="70" spans="1:23" ht="13" customHeight="1" x14ac:dyDescent="0.3">
      <c r="A70" s="46" t="s">
        <v>45</v>
      </c>
      <c r="B70" s="114" t="s">
        <v>1</v>
      </c>
      <c r="C70" s="114"/>
      <c r="D70" s="114"/>
      <c r="E70" s="114"/>
      <c r="F70" s="115"/>
      <c r="G70" s="116"/>
      <c r="H70" s="115"/>
      <c r="I70" s="116"/>
      <c r="J70" s="115"/>
      <c r="K70" s="116"/>
      <c r="L70" s="115"/>
      <c r="M70" s="116"/>
      <c r="N70" s="115"/>
      <c r="O70" s="116"/>
      <c r="P70" s="115"/>
      <c r="Q70" s="116"/>
      <c r="R70" s="50"/>
      <c r="S70" s="51"/>
      <c r="T70" s="50"/>
      <c r="U70" s="52"/>
      <c r="V70" s="115"/>
      <c r="W70" s="116"/>
    </row>
    <row r="71" spans="1:23" s="70" customFormat="1" ht="13" customHeight="1" x14ac:dyDescent="0.3">
      <c r="A71" s="69" t="s">
        <v>90</v>
      </c>
      <c r="B71" s="108">
        <v>35544000</v>
      </c>
      <c r="C71" s="108"/>
      <c r="D71" s="108"/>
      <c r="E71" s="108">
        <f>$B71      +$C71      +$D71</f>
        <v>35544000</v>
      </c>
      <c r="F71" s="109">
        <v>35544000</v>
      </c>
      <c r="G71" s="110">
        <v>27618000</v>
      </c>
      <c r="H71" s="109">
        <v>1980000</v>
      </c>
      <c r="I71" s="110"/>
      <c r="J71" s="109">
        <v>16635000</v>
      </c>
      <c r="K71" s="110">
        <v>6890610</v>
      </c>
      <c r="L71" s="109"/>
      <c r="M71" s="110"/>
      <c r="N71" s="109"/>
      <c r="O71" s="110"/>
      <c r="P71" s="109">
        <f>$H71      +$J71      +$L71      +$N71</f>
        <v>18615000</v>
      </c>
      <c r="Q71" s="110">
        <f>$I71      +$K71      +$M71      +$O71</f>
        <v>6890610</v>
      </c>
      <c r="R71" s="54">
        <f>IF(($H71      =0),0,((($J71      -$H71      )/$H71      )*100))</f>
        <v>740.15151515151513</v>
      </c>
      <c r="S71" s="55">
        <f>IF(($I71      =0),0,((($K71      -$I71      )/$I71      )*100))</f>
        <v>0</v>
      </c>
      <c r="T71" s="54">
        <f>IF(($E71      =0),0,(($P71      /$E71      )*100))</f>
        <v>52.371708305199192</v>
      </c>
      <c r="U71" s="56">
        <f>IF(($E71      =0),0,(($Q71      /$E71      )*100))</f>
        <v>19.386141120864281</v>
      </c>
      <c r="V71" s="109" t="s">
        <v>36</v>
      </c>
      <c r="W71" s="110" t="s">
        <v>36</v>
      </c>
    </row>
    <row r="72" spans="1:23" s="70" customFormat="1" ht="13" customHeight="1" x14ac:dyDescent="0.3">
      <c r="A72" s="69" t="s">
        <v>91</v>
      </c>
      <c r="B72" s="108"/>
      <c r="C72" s="108"/>
      <c r="D72" s="108"/>
      <c r="E72" s="108">
        <f>$B72      +$C72      +$D72</f>
        <v>0</v>
      </c>
      <c r="F72" s="109">
        <v>0</v>
      </c>
      <c r="G72" s="110">
        <v>0</v>
      </c>
      <c r="H72" s="109"/>
      <c r="I72" s="110"/>
      <c r="J72" s="109"/>
      <c r="K72" s="110"/>
      <c r="L72" s="109"/>
      <c r="M72" s="110"/>
      <c r="N72" s="109"/>
      <c r="O72" s="110"/>
      <c r="P72" s="109">
        <f>$H72      +$J72      +$L72      +$N72</f>
        <v>0</v>
      </c>
      <c r="Q72" s="110">
        <f>$I72      +$K72      +$M72      +$O72</f>
        <v>0</v>
      </c>
      <c r="R72" s="54">
        <f>IF(($H72      =0),0,((($J72      -$H72      )/$H72      )*100))</f>
        <v>0</v>
      </c>
      <c r="S72" s="55">
        <f>IF(($I72      =0),0,((($K72      -$I72      )/$I72      )*100))</f>
        <v>0</v>
      </c>
      <c r="T72" s="54">
        <f>IF(($E72      =0),0,(($P72      /$E72      )*100))</f>
        <v>0</v>
      </c>
      <c r="U72" s="56">
        <f>IF(($E72      =0),0,(($Q72      /$E72      )*100))</f>
        <v>0</v>
      </c>
      <c r="V72" s="109" t="s">
        <v>36</v>
      </c>
      <c r="W72" s="110" t="s">
        <v>36</v>
      </c>
    </row>
    <row r="73" spans="1:23" ht="13" customHeight="1" x14ac:dyDescent="0.3">
      <c r="A73" s="62" t="s">
        <v>44</v>
      </c>
      <c r="B73" s="117">
        <f>SUM(B71:B72)</f>
        <v>35544000</v>
      </c>
      <c r="C73" s="117">
        <f>SUM(C71:C72)</f>
        <v>0</v>
      </c>
      <c r="D73" s="117"/>
      <c r="E73" s="117">
        <f>$B73      +$C73      +$D73</f>
        <v>35544000</v>
      </c>
      <c r="F73" s="118">
        <f t="shared" ref="F73:O73" si="44">SUM(F71:F72)</f>
        <v>35544000</v>
      </c>
      <c r="G73" s="119">
        <f t="shared" si="44"/>
        <v>27618000</v>
      </c>
      <c r="H73" s="118">
        <f t="shared" si="44"/>
        <v>1980000</v>
      </c>
      <c r="I73" s="119">
        <f t="shared" si="44"/>
        <v>0</v>
      </c>
      <c r="J73" s="118">
        <f t="shared" si="44"/>
        <v>16635000</v>
      </c>
      <c r="K73" s="119">
        <f t="shared" si="44"/>
        <v>6890610</v>
      </c>
      <c r="L73" s="118">
        <f t="shared" si="44"/>
        <v>0</v>
      </c>
      <c r="M73" s="119">
        <f t="shared" si="44"/>
        <v>0</v>
      </c>
      <c r="N73" s="118">
        <f t="shared" si="44"/>
        <v>0</v>
      </c>
      <c r="O73" s="119">
        <f t="shared" si="44"/>
        <v>0</v>
      </c>
      <c r="P73" s="118">
        <f>$H73      +$J73      +$L73      +$N73</f>
        <v>18615000</v>
      </c>
      <c r="Q73" s="119">
        <f>$I73      +$K73      +$M73      +$O73</f>
        <v>6890610</v>
      </c>
      <c r="R73" s="63">
        <f>IF(($H73      =0),0,((($J73      -$H73      )/$H73      )*100))</f>
        <v>740.15151515151513</v>
      </c>
      <c r="S73" s="64">
        <f>IF(($I73      =0),0,((($K73      -$I73      )/$I73      )*100))</f>
        <v>0</v>
      </c>
      <c r="T73" s="63">
        <f>IF(($E71      =0),0,(($P71      /$E71      )*100))</f>
        <v>52.371708305199192</v>
      </c>
      <c r="U73" s="65">
        <f>IF($E71   =0,0,($Q71   /$E71 )*100)</f>
        <v>19.386141120864281</v>
      </c>
      <c r="V73" s="118" t="s">
        <v>36</v>
      </c>
      <c r="W73" s="119" t="s">
        <v>36</v>
      </c>
    </row>
    <row r="74" spans="1:23" ht="13" customHeight="1" x14ac:dyDescent="0.3">
      <c r="A74" s="66" t="s">
        <v>89</v>
      </c>
      <c r="B74" s="120">
        <f>SUM(B71:B72)</f>
        <v>35544000</v>
      </c>
      <c r="C74" s="120">
        <f>SUM(C71:C72)</f>
        <v>0</v>
      </c>
      <c r="D74" s="120"/>
      <c r="E74" s="120">
        <f>$B74      +$C74      +$D74</f>
        <v>35544000</v>
      </c>
      <c r="F74" s="121">
        <f t="shared" ref="F74:O74" si="45">SUM(F71:F72)</f>
        <v>35544000</v>
      </c>
      <c r="G74" s="122">
        <f t="shared" si="45"/>
        <v>27618000</v>
      </c>
      <c r="H74" s="121">
        <f t="shared" si="45"/>
        <v>1980000</v>
      </c>
      <c r="I74" s="122">
        <f t="shared" si="45"/>
        <v>0</v>
      </c>
      <c r="J74" s="121">
        <f t="shared" si="45"/>
        <v>16635000</v>
      </c>
      <c r="K74" s="122">
        <f t="shared" si="45"/>
        <v>6890610</v>
      </c>
      <c r="L74" s="121">
        <f t="shared" si="45"/>
        <v>0</v>
      </c>
      <c r="M74" s="122">
        <f t="shared" si="45"/>
        <v>0</v>
      </c>
      <c r="N74" s="121">
        <f t="shared" si="45"/>
        <v>0</v>
      </c>
      <c r="O74" s="122">
        <f t="shared" si="45"/>
        <v>0</v>
      </c>
      <c r="P74" s="121">
        <f>$H74      +$J74      +$L74      +$N74</f>
        <v>18615000</v>
      </c>
      <c r="Q74" s="122">
        <f>$I74      +$K74      +$M74      +$O74</f>
        <v>6890610</v>
      </c>
      <c r="R74" s="67">
        <f>IF(($H74      =0),0,((($J74      -$H74      )/$H74      )*100))</f>
        <v>740.15151515151513</v>
      </c>
      <c r="S74" s="68">
        <f>IF(($I74      =0),0,((($K74      -$I74      )/$I74      )*100))</f>
        <v>0</v>
      </c>
      <c r="T74" s="67">
        <f>IF(($E71      =0),0,(($P71      /$E71      )*100))</f>
        <v>52.371708305199192</v>
      </c>
      <c r="U74" s="71">
        <f>IF($E71   =0,0,($Q71   /$E71 )*100)</f>
        <v>19.386141120864281</v>
      </c>
      <c r="V74" s="121" t="s">
        <v>36</v>
      </c>
      <c r="W74" s="122" t="s">
        <v>36</v>
      </c>
    </row>
    <row r="75" spans="1:23" ht="13" customHeight="1" thickBot="1" x14ac:dyDescent="0.35">
      <c r="A75" s="66" t="s">
        <v>92</v>
      </c>
      <c r="B75" s="120">
        <f>SUM(B9:B16,B19:B25,B28:B31,B34,B37:B41,B44:B54,B57:B60,B63:B67,B71:B72)</f>
        <v>45255000</v>
      </c>
      <c r="C75" s="120">
        <f>SUM(C9:C16,C19:C25,C28:C31,C34,C37:C41,C44:C54,C57:C60,C63:C67,C71:C72)</f>
        <v>0</v>
      </c>
      <c r="D75" s="120"/>
      <c r="E75" s="120">
        <f>$B75      +$C75      +$D75</f>
        <v>45255000</v>
      </c>
      <c r="F75" s="121">
        <f t="shared" ref="F75:O75" si="46">SUM(F9:F16,F19:F25,F28:F31,F34,F37:F41,F44:F54,F57:F60,F63:F67,F71:F72)</f>
        <v>44776000</v>
      </c>
      <c r="G75" s="122">
        <f t="shared" si="46"/>
        <v>31622000</v>
      </c>
      <c r="H75" s="121">
        <f t="shared" si="46"/>
        <v>2440000</v>
      </c>
      <c r="I75" s="122">
        <f t="shared" si="46"/>
        <v>0</v>
      </c>
      <c r="J75" s="121">
        <f t="shared" si="46"/>
        <v>17246000</v>
      </c>
      <c r="K75" s="122">
        <f t="shared" si="46"/>
        <v>8425640</v>
      </c>
      <c r="L75" s="121">
        <f t="shared" si="46"/>
        <v>0</v>
      </c>
      <c r="M75" s="122">
        <f t="shared" si="46"/>
        <v>0</v>
      </c>
      <c r="N75" s="121">
        <f t="shared" si="46"/>
        <v>0</v>
      </c>
      <c r="O75" s="122">
        <f t="shared" si="46"/>
        <v>0</v>
      </c>
      <c r="P75" s="121">
        <f>$H75      +$J75      +$L75      +$N75</f>
        <v>19686000</v>
      </c>
      <c r="Q75" s="122">
        <f>$I75      +$K75      +$M75      +$O75</f>
        <v>8425640</v>
      </c>
      <c r="R75" s="67">
        <f>IF(($H75      =0),0,((($J75      -$H75      )/$H75      )*100))</f>
        <v>606.80327868852453</v>
      </c>
      <c r="S75" s="68">
        <f>IF(($I75      =0),0,((($K75      -$I75      )/$I75      )*100))</f>
        <v>0</v>
      </c>
      <c r="T75" s="67">
        <f>IF((+$E9+$E10+$E11+$E12+$E13+$E14+$E19+$E20+$E22+$E23+$E24+$E28+$E29+$E30+$E31+$E34+$E37+$E40+$E45+$E47+$E49+$E50+$E53+$E57+$E58+$E59+$E60+$E63++$E65+$E66+$E67+$E71)=0,0,(P75/(+$E9+$E10+$E11+$E12+$E13+$E14+$E19+$E20+$E22+$E23+$E24+$E28+$E29+$E30+$E31+$E34+$E37+$E40+$E45+$E47+$E49+$E50+$E53+$E57+$E58+$E59+$E60+$E63+$E65+$E66+$E67+$E71)*100))</f>
        <v>49.244546728036823</v>
      </c>
      <c r="U75" s="71">
        <f>IF((+$E9+$E10+$E11+$E12+$E13+$E14+$E19+$E20+$E22+$E23+$E24+$E28+$E29+$E30+$E31+$E34+$E37+$E40+$E45+$E47+$E49+$E50+$E53+$E57+$E58+$E59+$E60+$E63+$E65+$E67+$E71)=0,0,(Q75/(+$E9+$E10+$E11+$E12+$E13+$E14+$E19+$E20+$E22+$E23+$E24+$E28+$E29+$E30+$E31+$E34+$E37+$E40+$E45+$E47+$E49+$E50+$E53+$E57+$E58+$E59+$E60+$E63+$E65+$E67+$E71)*100))</f>
        <v>21.076746047628578</v>
      </c>
      <c r="V75" s="121" t="s">
        <v>36</v>
      </c>
      <c r="W75" s="122" t="s">
        <v>36</v>
      </c>
    </row>
    <row r="76" spans="1:23" ht="13" thickTop="1" x14ac:dyDescent="0.25">
      <c r="A76" s="72" t="s">
        <v>93</v>
      </c>
      <c r="B76" s="73"/>
      <c r="C76" s="74"/>
      <c r="D76" s="74"/>
      <c r="E76" s="75"/>
      <c r="F76" s="73"/>
      <c r="G76" s="74"/>
      <c r="H76" s="74"/>
      <c r="I76" s="75"/>
      <c r="J76" s="74"/>
      <c r="K76" s="75"/>
      <c r="L76" s="74"/>
      <c r="M76" s="74"/>
      <c r="N76" s="74"/>
      <c r="O76" s="74"/>
      <c r="P76" s="74"/>
      <c r="Q76" s="74"/>
      <c r="R76" s="74"/>
      <c r="S76" s="74"/>
      <c r="T76" s="74"/>
      <c r="U76" s="75"/>
      <c r="V76" s="76"/>
      <c r="W76" s="77"/>
    </row>
    <row r="77" spans="1:23" x14ac:dyDescent="0.25">
      <c r="A77" s="16" t="s">
        <v>1</v>
      </c>
      <c r="B77" s="78" t="s">
        <v>1</v>
      </c>
      <c r="C77" s="79" t="s">
        <v>1</v>
      </c>
      <c r="D77" s="79" t="s">
        <v>1</v>
      </c>
      <c r="E77" s="80" t="s">
        <v>1</v>
      </c>
      <c r="F77" s="81" t="s">
        <v>5</v>
      </c>
      <c r="G77" s="82"/>
      <c r="H77" s="81" t="s">
        <v>6</v>
      </c>
      <c r="I77" s="83"/>
      <c r="J77" s="81" t="s">
        <v>7</v>
      </c>
      <c r="K77" s="83"/>
      <c r="L77" s="81" t="s">
        <v>8</v>
      </c>
      <c r="M77" s="81"/>
      <c r="N77" s="84" t="s">
        <v>9</v>
      </c>
      <c r="O77" s="81"/>
      <c r="P77" s="140" t="s">
        <v>10</v>
      </c>
      <c r="Q77" s="141"/>
      <c r="R77" s="142" t="s">
        <v>11</v>
      </c>
      <c r="S77" s="141"/>
      <c r="T77" s="142" t="s">
        <v>12</v>
      </c>
      <c r="U77" s="141"/>
      <c r="V77" s="143"/>
      <c r="W77" s="144"/>
    </row>
    <row r="78" spans="1:23" ht="52.5" x14ac:dyDescent="0.25">
      <c r="A78" s="85" t="s">
        <v>94</v>
      </c>
      <c r="B78" s="86" t="s">
        <v>95</v>
      </c>
      <c r="C78" s="86" t="s">
        <v>96</v>
      </c>
      <c r="D78" s="87" t="s">
        <v>17</v>
      </c>
      <c r="E78" s="86" t="s">
        <v>18</v>
      </c>
      <c r="F78" s="86" t="s">
        <v>19</v>
      </c>
      <c r="G78" s="86" t="s">
        <v>97</v>
      </c>
      <c r="H78" s="86" t="s">
        <v>98</v>
      </c>
      <c r="I78" s="88" t="s">
        <v>22</v>
      </c>
      <c r="J78" s="86" t="s">
        <v>99</v>
      </c>
      <c r="K78" s="88" t="s">
        <v>24</v>
      </c>
      <c r="L78" s="86" t="s">
        <v>100</v>
      </c>
      <c r="M78" s="88" t="s">
        <v>26</v>
      </c>
      <c r="N78" s="86" t="s">
        <v>101</v>
      </c>
      <c r="O78" s="88" t="s">
        <v>28</v>
      </c>
      <c r="P78" s="88" t="s">
        <v>102</v>
      </c>
      <c r="Q78" s="89" t="s">
        <v>30</v>
      </c>
      <c r="R78" s="90" t="s">
        <v>102</v>
      </c>
      <c r="S78" s="91" t="s">
        <v>30</v>
      </c>
      <c r="T78" s="90" t="s">
        <v>103</v>
      </c>
      <c r="U78" s="87" t="s">
        <v>32</v>
      </c>
      <c r="V78" s="4"/>
      <c r="W78" s="92"/>
    </row>
    <row r="79" spans="1:23" x14ac:dyDescent="0.25">
      <c r="A79" s="1" t="str">
        <f>+A7</f>
        <v>R thousands</v>
      </c>
      <c r="B79" s="2"/>
      <c r="C79" s="2">
        <v>100</v>
      </c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3"/>
      <c r="P79" s="2"/>
      <c r="Q79" s="3"/>
      <c r="R79" s="2"/>
      <c r="S79" s="3"/>
      <c r="T79" s="2"/>
      <c r="U79" s="2"/>
      <c r="V79" s="4"/>
      <c r="W79" s="5"/>
    </row>
    <row r="80" spans="1:23" hidden="1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7"/>
      <c r="O80" s="4"/>
      <c r="P80" s="7"/>
      <c r="Q80" s="4"/>
      <c r="R80" s="7"/>
      <c r="S80" s="4"/>
      <c r="T80" s="7"/>
      <c r="U80" s="7"/>
      <c r="V80" s="4"/>
      <c r="W80" s="5"/>
    </row>
    <row r="81" spans="1:23" hidden="1" x14ac:dyDescent="0.25">
      <c r="A81" s="8" t="s">
        <v>136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9"/>
      <c r="O81" s="10"/>
      <c r="P81" s="9"/>
      <c r="Q81" s="10"/>
      <c r="R81" s="9"/>
      <c r="S81" s="10"/>
      <c r="T81" s="9"/>
      <c r="U81" s="9"/>
      <c r="V81" s="11"/>
      <c r="W81" s="12"/>
    </row>
    <row r="82" spans="1:23" hidden="1" x14ac:dyDescent="0.25">
      <c r="A82" s="13" t="s">
        <v>137</v>
      </c>
      <c r="B82" s="123">
        <f>SUM(B83:B86)</f>
        <v>0</v>
      </c>
      <c r="C82" s="123">
        <f t="shared" ref="C82:I82" si="47">SUM(C83:C86)</f>
        <v>0</v>
      </c>
      <c r="D82" s="123">
        <f t="shared" si="47"/>
        <v>0</v>
      </c>
      <c r="E82" s="123">
        <f t="shared" si="47"/>
        <v>0</v>
      </c>
      <c r="F82" s="123">
        <f t="shared" si="47"/>
        <v>0</v>
      </c>
      <c r="G82" s="123">
        <f t="shared" si="47"/>
        <v>0</v>
      </c>
      <c r="H82" s="123">
        <f t="shared" si="47"/>
        <v>0</v>
      </c>
      <c r="I82" s="123">
        <f t="shared" si="47"/>
        <v>0</v>
      </c>
      <c r="J82" s="123">
        <f>SUM(J83:J86)</f>
        <v>0</v>
      </c>
      <c r="K82" s="123">
        <f>SUM(K83:K86)</f>
        <v>0</v>
      </c>
      <c r="L82" s="123">
        <f>SUM(L83:L86)</f>
        <v>0</v>
      </c>
      <c r="M82" s="124">
        <f>SUM(M83:M86)</f>
        <v>0</v>
      </c>
      <c r="N82" s="123"/>
      <c r="O82" s="124"/>
      <c r="P82" s="123"/>
      <c r="Q82" s="124"/>
      <c r="R82" s="14"/>
      <c r="S82" s="15"/>
      <c r="T82" s="14"/>
      <c r="U82" s="14"/>
      <c r="V82" s="11"/>
      <c r="W82" s="12"/>
    </row>
    <row r="83" spans="1:23" hidden="1" x14ac:dyDescent="0.25">
      <c r="A83" s="16" t="s">
        <v>138</v>
      </c>
      <c r="B83" s="125"/>
      <c r="C83" s="125"/>
      <c r="D83" s="125"/>
      <c r="E83" s="125">
        <f>SUM(B83:D83)</f>
        <v>0</v>
      </c>
      <c r="F83" s="125"/>
      <c r="G83" s="125"/>
      <c r="H83" s="125"/>
      <c r="I83" s="126"/>
      <c r="J83" s="125"/>
      <c r="K83" s="126"/>
      <c r="L83" s="125"/>
      <c r="M83" s="127"/>
      <c r="N83" s="125"/>
      <c r="O83" s="127"/>
      <c r="P83" s="125"/>
      <c r="Q83" s="127"/>
      <c r="R83" s="17"/>
      <c r="S83" s="11"/>
      <c r="T83" s="17"/>
      <c r="U83" s="17"/>
      <c r="V83" s="11"/>
      <c r="W83" s="12"/>
    </row>
    <row r="84" spans="1:23" hidden="1" x14ac:dyDescent="0.25">
      <c r="A84" s="16" t="s">
        <v>139</v>
      </c>
      <c r="B84" s="125"/>
      <c r="C84" s="125"/>
      <c r="D84" s="125"/>
      <c r="E84" s="125">
        <f>SUM(B84:D84)</f>
        <v>0</v>
      </c>
      <c r="F84" s="125"/>
      <c r="G84" s="125"/>
      <c r="H84" s="125"/>
      <c r="I84" s="126"/>
      <c r="J84" s="125"/>
      <c r="K84" s="126"/>
      <c r="L84" s="125"/>
      <c r="M84" s="127"/>
      <c r="N84" s="125"/>
      <c r="O84" s="127"/>
      <c r="P84" s="125"/>
      <c r="Q84" s="127"/>
      <c r="R84" s="17"/>
      <c r="S84" s="11"/>
      <c r="T84" s="17"/>
      <c r="U84" s="17"/>
      <c r="V84" s="11"/>
      <c r="W84" s="12"/>
    </row>
    <row r="85" spans="1:23" hidden="1" x14ac:dyDescent="0.25">
      <c r="A85" s="16" t="s">
        <v>140</v>
      </c>
      <c r="B85" s="125"/>
      <c r="C85" s="125"/>
      <c r="D85" s="125"/>
      <c r="E85" s="125">
        <f>SUM(B85:D85)</f>
        <v>0</v>
      </c>
      <c r="F85" s="125"/>
      <c r="G85" s="125"/>
      <c r="H85" s="125"/>
      <c r="I85" s="126"/>
      <c r="J85" s="125"/>
      <c r="K85" s="126"/>
      <c r="L85" s="125"/>
      <c r="M85" s="127"/>
      <c r="N85" s="125"/>
      <c r="O85" s="127"/>
      <c r="P85" s="125"/>
      <c r="Q85" s="127"/>
      <c r="R85" s="17"/>
      <c r="S85" s="11"/>
      <c r="T85" s="17"/>
      <c r="U85" s="17"/>
      <c r="V85" s="11"/>
      <c r="W85" s="12"/>
    </row>
    <row r="86" spans="1:23" hidden="1" x14ac:dyDescent="0.25">
      <c r="A86" s="16" t="s">
        <v>141</v>
      </c>
      <c r="B86" s="125"/>
      <c r="C86" s="125"/>
      <c r="D86" s="125"/>
      <c r="E86" s="125">
        <f>SUM(B86:D86)</f>
        <v>0</v>
      </c>
      <c r="F86" s="125"/>
      <c r="G86" s="125"/>
      <c r="H86" s="125"/>
      <c r="I86" s="126"/>
      <c r="J86" s="125"/>
      <c r="K86" s="126"/>
      <c r="L86" s="125"/>
      <c r="M86" s="127"/>
      <c r="N86" s="125"/>
      <c r="O86" s="127"/>
      <c r="P86" s="125"/>
      <c r="Q86" s="127"/>
      <c r="R86" s="17"/>
      <c r="S86" s="11"/>
      <c r="T86" s="17"/>
      <c r="U86" s="17"/>
      <c r="V86" s="11"/>
      <c r="W86" s="12"/>
    </row>
    <row r="87" spans="1:23" x14ac:dyDescent="0.25">
      <c r="A87" s="93" t="s">
        <v>104</v>
      </c>
      <c r="B87" s="128">
        <f t="shared" ref="B87:S87" si="48">+B88+B89+B90+B91+B92+B93+B94+B95+B96</f>
        <v>0</v>
      </c>
      <c r="C87" s="128">
        <f t="shared" si="48"/>
        <v>0</v>
      </c>
      <c r="D87" s="128">
        <f t="shared" si="48"/>
        <v>0</v>
      </c>
      <c r="E87" s="128">
        <f t="shared" si="48"/>
        <v>0</v>
      </c>
      <c r="F87" s="128" t="e">
        <f t="shared" si="48"/>
        <v>#VALUE!</v>
      </c>
      <c r="G87" s="128" t="e">
        <f t="shared" si="48"/>
        <v>#VALUE!</v>
      </c>
      <c r="H87" s="128">
        <f t="shared" si="48"/>
        <v>0</v>
      </c>
      <c r="I87" s="128">
        <f t="shared" si="48"/>
        <v>0</v>
      </c>
      <c r="J87" s="128">
        <f t="shared" si="48"/>
        <v>0</v>
      </c>
      <c r="K87" s="128">
        <f t="shared" si="48"/>
        <v>0</v>
      </c>
      <c r="L87" s="128">
        <f t="shared" si="48"/>
        <v>0</v>
      </c>
      <c r="M87" s="128">
        <f t="shared" si="48"/>
        <v>0</v>
      </c>
      <c r="N87" s="128">
        <f t="shared" si="48"/>
        <v>0</v>
      </c>
      <c r="O87" s="128">
        <f t="shared" si="48"/>
        <v>0</v>
      </c>
      <c r="P87" s="128">
        <f t="shared" si="48"/>
        <v>0</v>
      </c>
      <c r="Q87" s="129">
        <f t="shared" si="48"/>
        <v>0</v>
      </c>
      <c r="R87" s="94">
        <f t="shared" si="48"/>
        <v>0</v>
      </c>
      <c r="S87" s="94">
        <f t="shared" si="48"/>
        <v>0</v>
      </c>
      <c r="T87" s="95">
        <f>IF(SUM($E88:$E96) =0,0,(P87   /SUM($E88:$E96) )*100)</f>
        <v>0</v>
      </c>
      <c r="U87" s="96">
        <f>IF(SUM($E88:$E96) =0,0,(Q87   /SUM($E88:$E96) )*100)</f>
        <v>0</v>
      </c>
      <c r="V87" s="11"/>
      <c r="W87" s="12"/>
    </row>
    <row r="88" spans="1:23" ht="13" x14ac:dyDescent="0.3">
      <c r="A88" s="97" t="s">
        <v>105</v>
      </c>
      <c r="B88" s="130"/>
      <c r="C88" s="130"/>
      <c r="D88" s="130"/>
      <c r="E88" s="130">
        <f t="shared" ref="E88:E96" si="49">$B88      +$C88      +$D88</f>
        <v>0</v>
      </c>
      <c r="F88" s="130" t="s">
        <v>36</v>
      </c>
      <c r="G88" s="130" t="s">
        <v>36</v>
      </c>
      <c r="H88" s="130"/>
      <c r="I88" s="130"/>
      <c r="J88" s="130"/>
      <c r="K88" s="130"/>
      <c r="L88" s="130"/>
      <c r="M88" s="130"/>
      <c r="N88" s="130"/>
      <c r="O88" s="130"/>
      <c r="P88" s="130">
        <f t="shared" ref="P88:P96" si="50">$H88      +$J88      +$L88      +$N88</f>
        <v>0</v>
      </c>
      <c r="Q88" s="130">
        <f t="shared" ref="Q88:Q96" si="51">$I88      +$K88      +$M88      +$O88</f>
        <v>0</v>
      </c>
      <c r="R88" s="98">
        <f t="shared" ref="R88:R96" si="52">IF(($H88      =0),0,((($J88      -$H88      )/$H88      )*100))</f>
        <v>0</v>
      </c>
      <c r="S88" s="98">
        <f t="shared" ref="S88:S96" si="53">IF(($I88      =0),0,((($K88      -$I88      )/$I88      )*100))</f>
        <v>0</v>
      </c>
      <c r="T88" s="98">
        <f t="shared" ref="T88:T96" si="54">IF(($E88      =0),0,(($P88      /$E88      )*100))</f>
        <v>0</v>
      </c>
      <c r="U88" s="99">
        <f t="shared" ref="U88:U96" si="55">IF(($E88      =0),0,(($Q88      /$E88      )*100))</f>
        <v>0</v>
      </c>
      <c r="V88" s="100"/>
      <c r="W88" s="101"/>
    </row>
    <row r="89" spans="1:23" ht="13" x14ac:dyDescent="0.3">
      <c r="A89" s="102" t="s">
        <v>106</v>
      </c>
      <c r="B89" s="108"/>
      <c r="C89" s="108"/>
      <c r="D89" s="108"/>
      <c r="E89" s="108">
        <f t="shared" si="49"/>
        <v>0</v>
      </c>
      <c r="F89" s="108" t="s">
        <v>36</v>
      </c>
      <c r="G89" s="108" t="s">
        <v>36</v>
      </c>
      <c r="H89" s="108"/>
      <c r="I89" s="108"/>
      <c r="J89" s="108"/>
      <c r="K89" s="108"/>
      <c r="L89" s="108"/>
      <c r="M89" s="108"/>
      <c r="N89" s="108"/>
      <c r="O89" s="108"/>
      <c r="P89" s="108">
        <f t="shared" si="50"/>
        <v>0</v>
      </c>
      <c r="Q89" s="108">
        <f t="shared" si="51"/>
        <v>0</v>
      </c>
      <c r="R89" s="98">
        <f t="shared" si="52"/>
        <v>0</v>
      </c>
      <c r="S89" s="98">
        <f t="shared" si="53"/>
        <v>0</v>
      </c>
      <c r="T89" s="98">
        <f t="shared" si="54"/>
        <v>0</v>
      </c>
      <c r="U89" s="99">
        <f t="shared" si="55"/>
        <v>0</v>
      </c>
      <c r="V89" s="100"/>
      <c r="W89" s="101"/>
    </row>
    <row r="90" spans="1:23" ht="13" x14ac:dyDescent="0.3">
      <c r="A90" s="102" t="s">
        <v>107</v>
      </c>
      <c r="B90" s="108"/>
      <c r="C90" s="108"/>
      <c r="D90" s="108"/>
      <c r="E90" s="108">
        <f t="shared" si="49"/>
        <v>0</v>
      </c>
      <c r="F90" s="108" t="s">
        <v>36</v>
      </c>
      <c r="G90" s="108" t="s">
        <v>36</v>
      </c>
      <c r="H90" s="108"/>
      <c r="I90" s="108"/>
      <c r="J90" s="108"/>
      <c r="K90" s="108"/>
      <c r="L90" s="108"/>
      <c r="M90" s="108"/>
      <c r="N90" s="108"/>
      <c r="O90" s="108"/>
      <c r="P90" s="108">
        <f t="shared" si="50"/>
        <v>0</v>
      </c>
      <c r="Q90" s="108">
        <f t="shared" si="51"/>
        <v>0</v>
      </c>
      <c r="R90" s="98">
        <f t="shared" si="52"/>
        <v>0</v>
      </c>
      <c r="S90" s="98">
        <f t="shared" si="53"/>
        <v>0</v>
      </c>
      <c r="T90" s="98">
        <f t="shared" si="54"/>
        <v>0</v>
      </c>
      <c r="U90" s="99">
        <f t="shared" si="55"/>
        <v>0</v>
      </c>
      <c r="V90" s="100"/>
      <c r="W90" s="101"/>
    </row>
    <row r="91" spans="1:23" ht="13" x14ac:dyDescent="0.3">
      <c r="A91" s="102" t="s">
        <v>108</v>
      </c>
      <c r="B91" s="108"/>
      <c r="C91" s="108"/>
      <c r="D91" s="108"/>
      <c r="E91" s="108">
        <f t="shared" si="49"/>
        <v>0</v>
      </c>
      <c r="F91" s="108" t="s">
        <v>36</v>
      </c>
      <c r="G91" s="108" t="s">
        <v>36</v>
      </c>
      <c r="H91" s="108"/>
      <c r="I91" s="108"/>
      <c r="J91" s="108"/>
      <c r="K91" s="108"/>
      <c r="L91" s="108"/>
      <c r="M91" s="108"/>
      <c r="N91" s="108"/>
      <c r="O91" s="108"/>
      <c r="P91" s="108">
        <f t="shared" si="50"/>
        <v>0</v>
      </c>
      <c r="Q91" s="108">
        <f t="shared" si="51"/>
        <v>0</v>
      </c>
      <c r="R91" s="98">
        <f t="shared" si="52"/>
        <v>0</v>
      </c>
      <c r="S91" s="98">
        <f t="shared" si="53"/>
        <v>0</v>
      </c>
      <c r="T91" s="98">
        <f t="shared" si="54"/>
        <v>0</v>
      </c>
      <c r="U91" s="99">
        <f t="shared" si="55"/>
        <v>0</v>
      </c>
      <c r="V91" s="100"/>
      <c r="W91" s="101"/>
    </row>
    <row r="92" spans="1:23" ht="13" x14ac:dyDescent="0.3">
      <c r="A92" s="102" t="s">
        <v>109</v>
      </c>
      <c r="B92" s="108"/>
      <c r="C92" s="108"/>
      <c r="D92" s="108"/>
      <c r="E92" s="108">
        <f t="shared" si="49"/>
        <v>0</v>
      </c>
      <c r="F92" s="108" t="s">
        <v>36</v>
      </c>
      <c r="G92" s="108" t="s">
        <v>36</v>
      </c>
      <c r="H92" s="108"/>
      <c r="I92" s="108"/>
      <c r="J92" s="108"/>
      <c r="K92" s="108"/>
      <c r="L92" s="108"/>
      <c r="M92" s="108"/>
      <c r="N92" s="108"/>
      <c r="O92" s="108"/>
      <c r="P92" s="108">
        <f t="shared" si="50"/>
        <v>0</v>
      </c>
      <c r="Q92" s="108">
        <f t="shared" si="51"/>
        <v>0</v>
      </c>
      <c r="R92" s="98">
        <f t="shared" si="52"/>
        <v>0</v>
      </c>
      <c r="S92" s="98">
        <f t="shared" si="53"/>
        <v>0</v>
      </c>
      <c r="T92" s="98">
        <f t="shared" si="54"/>
        <v>0</v>
      </c>
      <c r="U92" s="99">
        <f t="shared" si="55"/>
        <v>0</v>
      </c>
      <c r="V92" s="100"/>
      <c r="W92" s="101"/>
    </row>
    <row r="93" spans="1:23" ht="13" x14ac:dyDescent="0.3">
      <c r="A93" s="102" t="s">
        <v>110</v>
      </c>
      <c r="B93" s="108"/>
      <c r="C93" s="108"/>
      <c r="D93" s="108"/>
      <c r="E93" s="108">
        <f t="shared" si="49"/>
        <v>0</v>
      </c>
      <c r="F93" s="108" t="s">
        <v>36</v>
      </c>
      <c r="G93" s="108" t="s">
        <v>36</v>
      </c>
      <c r="H93" s="108"/>
      <c r="I93" s="108"/>
      <c r="J93" s="108"/>
      <c r="K93" s="108"/>
      <c r="L93" s="108"/>
      <c r="M93" s="108"/>
      <c r="N93" s="108"/>
      <c r="O93" s="108"/>
      <c r="P93" s="108">
        <f t="shared" si="50"/>
        <v>0</v>
      </c>
      <c r="Q93" s="108">
        <f t="shared" si="51"/>
        <v>0</v>
      </c>
      <c r="R93" s="98">
        <f t="shared" si="52"/>
        <v>0</v>
      </c>
      <c r="S93" s="98">
        <f t="shared" si="53"/>
        <v>0</v>
      </c>
      <c r="T93" s="98">
        <f t="shared" si="54"/>
        <v>0</v>
      </c>
      <c r="U93" s="99">
        <f t="shared" si="55"/>
        <v>0</v>
      </c>
      <c r="V93" s="100"/>
      <c r="W93" s="101"/>
    </row>
    <row r="94" spans="1:23" ht="13" x14ac:dyDescent="0.3">
      <c r="A94" s="102" t="s">
        <v>111</v>
      </c>
      <c r="B94" s="108"/>
      <c r="C94" s="108"/>
      <c r="D94" s="108"/>
      <c r="E94" s="108">
        <f t="shared" si="49"/>
        <v>0</v>
      </c>
      <c r="F94" s="108" t="s">
        <v>36</v>
      </c>
      <c r="G94" s="108" t="s">
        <v>36</v>
      </c>
      <c r="H94" s="108"/>
      <c r="I94" s="108"/>
      <c r="J94" s="108"/>
      <c r="K94" s="108"/>
      <c r="L94" s="108"/>
      <c r="M94" s="108"/>
      <c r="N94" s="108"/>
      <c r="O94" s="108"/>
      <c r="P94" s="108">
        <f t="shared" si="50"/>
        <v>0</v>
      </c>
      <c r="Q94" s="108">
        <f t="shared" si="51"/>
        <v>0</v>
      </c>
      <c r="R94" s="98">
        <f t="shared" si="52"/>
        <v>0</v>
      </c>
      <c r="S94" s="98">
        <f t="shared" si="53"/>
        <v>0</v>
      </c>
      <c r="T94" s="98">
        <f t="shared" si="54"/>
        <v>0</v>
      </c>
      <c r="U94" s="99">
        <f t="shared" si="55"/>
        <v>0</v>
      </c>
      <c r="V94" s="100"/>
      <c r="W94" s="101"/>
    </row>
    <row r="95" spans="1:23" ht="13" x14ac:dyDescent="0.3">
      <c r="A95" s="102" t="s">
        <v>112</v>
      </c>
      <c r="B95" s="108"/>
      <c r="C95" s="108"/>
      <c r="D95" s="108"/>
      <c r="E95" s="108">
        <f t="shared" si="49"/>
        <v>0</v>
      </c>
      <c r="F95" s="108" t="s">
        <v>36</v>
      </c>
      <c r="G95" s="108" t="s">
        <v>36</v>
      </c>
      <c r="H95" s="108"/>
      <c r="I95" s="108"/>
      <c r="J95" s="108"/>
      <c r="K95" s="108"/>
      <c r="L95" s="108"/>
      <c r="M95" s="108"/>
      <c r="N95" s="108"/>
      <c r="O95" s="108"/>
      <c r="P95" s="108">
        <f t="shared" si="50"/>
        <v>0</v>
      </c>
      <c r="Q95" s="108">
        <f t="shared" si="51"/>
        <v>0</v>
      </c>
      <c r="R95" s="98">
        <f t="shared" si="52"/>
        <v>0</v>
      </c>
      <c r="S95" s="98">
        <f t="shared" si="53"/>
        <v>0</v>
      </c>
      <c r="T95" s="98">
        <f t="shared" si="54"/>
        <v>0</v>
      </c>
      <c r="U95" s="99">
        <f t="shared" si="55"/>
        <v>0</v>
      </c>
      <c r="V95" s="100"/>
      <c r="W95" s="101"/>
    </row>
    <row r="96" spans="1:23" ht="13" x14ac:dyDescent="0.3">
      <c r="A96" s="103" t="s">
        <v>113</v>
      </c>
      <c r="B96" s="131"/>
      <c r="C96" s="131"/>
      <c r="D96" s="131"/>
      <c r="E96" s="131">
        <f t="shared" si="49"/>
        <v>0</v>
      </c>
      <c r="F96" s="131" t="s">
        <v>36</v>
      </c>
      <c r="G96" s="131" t="s">
        <v>36</v>
      </c>
      <c r="H96" s="131"/>
      <c r="I96" s="131"/>
      <c r="J96" s="131"/>
      <c r="K96" s="131"/>
      <c r="L96" s="131"/>
      <c r="M96" s="131"/>
      <c r="N96" s="131"/>
      <c r="O96" s="131"/>
      <c r="P96" s="131">
        <f t="shared" si="50"/>
        <v>0</v>
      </c>
      <c r="Q96" s="131">
        <f t="shared" si="51"/>
        <v>0</v>
      </c>
      <c r="R96" s="104">
        <f t="shared" si="52"/>
        <v>0</v>
      </c>
      <c r="S96" s="104">
        <f t="shared" si="53"/>
        <v>0</v>
      </c>
      <c r="T96" s="104">
        <f t="shared" si="54"/>
        <v>0</v>
      </c>
      <c r="U96" s="105">
        <f t="shared" si="55"/>
        <v>0</v>
      </c>
      <c r="V96" s="106"/>
      <c r="W96" s="107"/>
    </row>
    <row r="97" spans="1:23" ht="21" hidden="1" x14ac:dyDescent="0.25">
      <c r="A97" s="18" t="s">
        <v>142</v>
      </c>
      <c r="B97" s="132">
        <f t="shared" ref="B97:I97" si="56">SUM(B98:B112)</f>
        <v>0</v>
      </c>
      <c r="C97" s="132">
        <f t="shared" si="56"/>
        <v>0</v>
      </c>
      <c r="D97" s="132">
        <f t="shared" si="56"/>
        <v>0</v>
      </c>
      <c r="E97" s="132">
        <f t="shared" si="56"/>
        <v>0</v>
      </c>
      <c r="F97" s="132">
        <f t="shared" si="56"/>
        <v>0</v>
      </c>
      <c r="G97" s="132">
        <f t="shared" si="56"/>
        <v>0</v>
      </c>
      <c r="H97" s="132">
        <f t="shared" si="56"/>
        <v>0</v>
      </c>
      <c r="I97" s="132">
        <f t="shared" si="56"/>
        <v>0</v>
      </c>
      <c r="J97" s="132">
        <f>SUM(J98:J112)</f>
        <v>0</v>
      </c>
      <c r="K97" s="132">
        <f>SUM(K98:K112)</f>
        <v>0</v>
      </c>
      <c r="L97" s="132">
        <f>SUM(L98:L112)</f>
        <v>0</v>
      </c>
      <c r="M97" s="133">
        <f>SUM(M98:M112)</f>
        <v>0</v>
      </c>
      <c r="N97" s="132"/>
      <c r="O97" s="133"/>
      <c r="P97" s="132"/>
      <c r="Q97" s="133"/>
      <c r="R97" s="19" t="str">
        <f t="shared" ref="R97:S112" si="57">IF(L97=0," ",(N97-L97)/L97)</f>
        <v xml:space="preserve"> </v>
      </c>
      <c r="S97" s="19" t="str">
        <f t="shared" si="57"/>
        <v xml:space="preserve"> </v>
      </c>
      <c r="T97" s="19" t="str">
        <f t="shared" ref="T97:T115" si="58">IF(E97=0," ",(P97/E97))</f>
        <v xml:space="preserve"> </v>
      </c>
      <c r="U97" s="20" t="str">
        <f t="shared" ref="U97:U115" si="59">IF(E97=0," ",(Q97/E97))</f>
        <v xml:space="preserve"> </v>
      </c>
      <c r="V97" s="11"/>
      <c r="W97" s="12"/>
    </row>
    <row r="98" spans="1:23" hidden="1" x14ac:dyDescent="0.25">
      <c r="A98" s="21"/>
      <c r="B98" s="134"/>
      <c r="C98" s="134"/>
      <c r="D98" s="134"/>
      <c r="E98" s="135">
        <f>SUM(B98:D98)</f>
        <v>0</v>
      </c>
      <c r="F98" s="134"/>
      <c r="G98" s="134"/>
      <c r="H98" s="134"/>
      <c r="I98" s="134"/>
      <c r="J98" s="134"/>
      <c r="K98" s="134"/>
      <c r="L98" s="134"/>
      <c r="M98" s="136"/>
      <c r="N98" s="134"/>
      <c r="O98" s="136"/>
      <c r="P98" s="134"/>
      <c r="Q98" s="136"/>
      <c r="R98" s="22" t="str">
        <f t="shared" si="57"/>
        <v xml:space="preserve"> </v>
      </c>
      <c r="S98" s="22" t="str">
        <f t="shared" si="57"/>
        <v xml:space="preserve"> </v>
      </c>
      <c r="T98" s="22" t="str">
        <f t="shared" si="58"/>
        <v xml:space="preserve"> </v>
      </c>
      <c r="U98" s="23" t="str">
        <f t="shared" si="59"/>
        <v xml:space="preserve"> </v>
      </c>
      <c r="V98" s="24"/>
      <c r="W98" s="25"/>
    </row>
    <row r="99" spans="1:23" hidden="1" x14ac:dyDescent="0.25">
      <c r="A99" s="21"/>
      <c r="B99" s="134"/>
      <c r="C99" s="134"/>
      <c r="D99" s="134"/>
      <c r="E99" s="135">
        <f t="shared" ref="E99:E112" si="60">SUM(B99:D99)</f>
        <v>0</v>
      </c>
      <c r="F99" s="134"/>
      <c r="G99" s="134"/>
      <c r="H99" s="134"/>
      <c r="I99" s="134"/>
      <c r="J99" s="134"/>
      <c r="K99" s="134"/>
      <c r="L99" s="134"/>
      <c r="M99" s="136"/>
      <c r="N99" s="134"/>
      <c r="O99" s="136"/>
      <c r="P99" s="134"/>
      <c r="Q99" s="136"/>
      <c r="R99" s="22" t="str">
        <f t="shared" si="57"/>
        <v xml:space="preserve"> </v>
      </c>
      <c r="S99" s="22" t="str">
        <f t="shared" si="57"/>
        <v xml:space="preserve"> </v>
      </c>
      <c r="T99" s="22" t="str">
        <f t="shared" si="58"/>
        <v xml:space="preserve"> </v>
      </c>
      <c r="U99" s="23" t="str">
        <f t="shared" si="59"/>
        <v xml:space="preserve"> </v>
      </c>
      <c r="V99" s="24"/>
      <c r="W99" s="25"/>
    </row>
    <row r="100" spans="1:23" hidden="1" x14ac:dyDescent="0.25">
      <c r="A100" s="21"/>
      <c r="B100" s="134"/>
      <c r="C100" s="134"/>
      <c r="D100" s="134"/>
      <c r="E100" s="135">
        <f t="shared" si="60"/>
        <v>0</v>
      </c>
      <c r="F100" s="134"/>
      <c r="G100" s="134"/>
      <c r="H100" s="134"/>
      <c r="I100" s="134"/>
      <c r="J100" s="134"/>
      <c r="K100" s="134"/>
      <c r="L100" s="134"/>
      <c r="M100" s="136"/>
      <c r="N100" s="134"/>
      <c r="O100" s="136"/>
      <c r="P100" s="134"/>
      <c r="Q100" s="136"/>
      <c r="R100" s="22" t="str">
        <f t="shared" si="57"/>
        <v xml:space="preserve"> </v>
      </c>
      <c r="S100" s="22" t="str">
        <f t="shared" si="57"/>
        <v xml:space="preserve"> </v>
      </c>
      <c r="T100" s="22" t="str">
        <f t="shared" si="58"/>
        <v xml:space="preserve"> </v>
      </c>
      <c r="U100" s="23" t="str">
        <f t="shared" si="59"/>
        <v xml:space="preserve"> </v>
      </c>
      <c r="V100" s="24"/>
      <c r="W100" s="25"/>
    </row>
    <row r="101" spans="1:23" hidden="1" x14ac:dyDescent="0.25">
      <c r="A101" s="21"/>
      <c r="B101" s="134"/>
      <c r="C101" s="134"/>
      <c r="D101" s="134"/>
      <c r="E101" s="135">
        <f t="shared" si="60"/>
        <v>0</v>
      </c>
      <c r="F101" s="134"/>
      <c r="G101" s="134"/>
      <c r="H101" s="134"/>
      <c r="I101" s="134"/>
      <c r="J101" s="134"/>
      <c r="K101" s="134"/>
      <c r="L101" s="134"/>
      <c r="M101" s="136"/>
      <c r="N101" s="134"/>
      <c r="O101" s="136"/>
      <c r="P101" s="134"/>
      <c r="Q101" s="136"/>
      <c r="R101" s="22" t="str">
        <f t="shared" si="57"/>
        <v xml:space="preserve"> </v>
      </c>
      <c r="S101" s="22" t="str">
        <f t="shared" si="57"/>
        <v xml:space="preserve"> </v>
      </c>
      <c r="T101" s="22" t="str">
        <f t="shared" si="58"/>
        <v xml:space="preserve"> </v>
      </c>
      <c r="U101" s="23" t="str">
        <f t="shared" si="59"/>
        <v xml:space="preserve"> </v>
      </c>
      <c r="V101" s="24"/>
      <c r="W101" s="25"/>
    </row>
    <row r="102" spans="1:23" hidden="1" x14ac:dyDescent="0.25">
      <c r="A102" s="21"/>
      <c r="B102" s="134"/>
      <c r="C102" s="134"/>
      <c r="D102" s="134"/>
      <c r="E102" s="135">
        <f t="shared" si="60"/>
        <v>0</v>
      </c>
      <c r="F102" s="134"/>
      <c r="G102" s="134"/>
      <c r="H102" s="134"/>
      <c r="I102" s="134"/>
      <c r="J102" s="134"/>
      <c r="K102" s="134"/>
      <c r="L102" s="134"/>
      <c r="M102" s="136"/>
      <c r="N102" s="134"/>
      <c r="O102" s="136"/>
      <c r="P102" s="134"/>
      <c r="Q102" s="136"/>
      <c r="R102" s="22" t="str">
        <f t="shared" si="57"/>
        <v xml:space="preserve"> </v>
      </c>
      <c r="S102" s="22" t="str">
        <f t="shared" si="57"/>
        <v xml:space="preserve"> </v>
      </c>
      <c r="T102" s="22" t="str">
        <f t="shared" si="58"/>
        <v xml:space="preserve"> </v>
      </c>
      <c r="U102" s="23" t="str">
        <f t="shared" si="59"/>
        <v xml:space="preserve"> </v>
      </c>
      <c r="V102" s="24"/>
      <c r="W102" s="25"/>
    </row>
    <row r="103" spans="1:23" hidden="1" x14ac:dyDescent="0.25">
      <c r="A103" s="21"/>
      <c r="B103" s="134"/>
      <c r="C103" s="134"/>
      <c r="D103" s="134"/>
      <c r="E103" s="135">
        <f t="shared" si="60"/>
        <v>0</v>
      </c>
      <c r="F103" s="134"/>
      <c r="G103" s="134"/>
      <c r="H103" s="134"/>
      <c r="I103" s="134"/>
      <c r="J103" s="134"/>
      <c r="K103" s="134"/>
      <c r="L103" s="134"/>
      <c r="M103" s="136"/>
      <c r="N103" s="134"/>
      <c r="O103" s="136"/>
      <c r="P103" s="134"/>
      <c r="Q103" s="136"/>
      <c r="R103" s="22" t="str">
        <f t="shared" si="57"/>
        <v xml:space="preserve"> </v>
      </c>
      <c r="S103" s="22" t="str">
        <f t="shared" si="57"/>
        <v xml:space="preserve"> </v>
      </c>
      <c r="T103" s="22" t="str">
        <f t="shared" si="58"/>
        <v xml:space="preserve"> </v>
      </c>
      <c r="U103" s="23" t="str">
        <f t="shared" si="59"/>
        <v xml:space="preserve"> </v>
      </c>
      <c r="V103" s="24"/>
      <c r="W103" s="25"/>
    </row>
    <row r="104" spans="1:23" hidden="1" x14ac:dyDescent="0.25">
      <c r="A104" s="21"/>
      <c r="B104" s="134"/>
      <c r="C104" s="134"/>
      <c r="D104" s="134"/>
      <c r="E104" s="135">
        <f t="shared" si="60"/>
        <v>0</v>
      </c>
      <c r="F104" s="134"/>
      <c r="G104" s="134"/>
      <c r="H104" s="134"/>
      <c r="I104" s="134"/>
      <c r="J104" s="134"/>
      <c r="K104" s="134"/>
      <c r="L104" s="134"/>
      <c r="M104" s="136"/>
      <c r="N104" s="134"/>
      <c r="O104" s="136"/>
      <c r="P104" s="134"/>
      <c r="Q104" s="136"/>
      <c r="R104" s="22" t="str">
        <f t="shared" si="57"/>
        <v xml:space="preserve"> </v>
      </c>
      <c r="S104" s="22" t="str">
        <f t="shared" si="57"/>
        <v xml:space="preserve"> </v>
      </c>
      <c r="T104" s="22" t="str">
        <f t="shared" si="58"/>
        <v xml:space="preserve"> </v>
      </c>
      <c r="U104" s="23" t="str">
        <f t="shared" si="59"/>
        <v xml:space="preserve"> </v>
      </c>
      <c r="V104" s="24"/>
      <c r="W104" s="25"/>
    </row>
    <row r="105" spans="1:23" hidden="1" x14ac:dyDescent="0.25">
      <c r="A105" s="21"/>
      <c r="B105" s="134"/>
      <c r="C105" s="134"/>
      <c r="D105" s="134"/>
      <c r="E105" s="135">
        <f t="shared" si="60"/>
        <v>0</v>
      </c>
      <c r="F105" s="134"/>
      <c r="G105" s="134"/>
      <c r="H105" s="134"/>
      <c r="I105" s="134"/>
      <c r="J105" s="134"/>
      <c r="K105" s="134"/>
      <c r="L105" s="134"/>
      <c r="M105" s="136"/>
      <c r="N105" s="134"/>
      <c r="O105" s="136"/>
      <c r="P105" s="134"/>
      <c r="Q105" s="136"/>
      <c r="R105" s="22" t="str">
        <f t="shared" si="57"/>
        <v xml:space="preserve"> </v>
      </c>
      <c r="S105" s="22" t="str">
        <f t="shared" si="57"/>
        <v xml:space="preserve"> </v>
      </c>
      <c r="T105" s="22" t="str">
        <f t="shared" si="58"/>
        <v xml:space="preserve"> </v>
      </c>
      <c r="U105" s="23" t="str">
        <f t="shared" si="59"/>
        <v xml:space="preserve"> </v>
      </c>
      <c r="V105" s="24"/>
      <c r="W105" s="25"/>
    </row>
    <row r="106" spans="1:23" hidden="1" x14ac:dyDescent="0.25">
      <c r="A106" s="21"/>
      <c r="B106" s="134"/>
      <c r="C106" s="134"/>
      <c r="D106" s="134"/>
      <c r="E106" s="135">
        <f t="shared" si="60"/>
        <v>0</v>
      </c>
      <c r="F106" s="134"/>
      <c r="G106" s="134"/>
      <c r="H106" s="134"/>
      <c r="I106" s="134"/>
      <c r="J106" s="134"/>
      <c r="K106" s="134"/>
      <c r="L106" s="134"/>
      <c r="M106" s="136"/>
      <c r="N106" s="134"/>
      <c r="O106" s="136"/>
      <c r="P106" s="134"/>
      <c r="Q106" s="136"/>
      <c r="R106" s="22" t="str">
        <f t="shared" si="57"/>
        <v xml:space="preserve"> </v>
      </c>
      <c r="S106" s="22" t="str">
        <f t="shared" si="57"/>
        <v xml:space="preserve"> </v>
      </c>
      <c r="T106" s="22" t="str">
        <f t="shared" si="58"/>
        <v xml:space="preserve"> </v>
      </c>
      <c r="U106" s="23" t="str">
        <f t="shared" si="59"/>
        <v xml:space="preserve"> </v>
      </c>
      <c r="V106" s="24"/>
      <c r="W106" s="25"/>
    </row>
    <row r="107" spans="1:23" hidden="1" x14ac:dyDescent="0.25">
      <c r="A107" s="21"/>
      <c r="B107" s="134"/>
      <c r="C107" s="134"/>
      <c r="D107" s="134"/>
      <c r="E107" s="135">
        <f t="shared" si="60"/>
        <v>0</v>
      </c>
      <c r="F107" s="134"/>
      <c r="G107" s="134"/>
      <c r="H107" s="134"/>
      <c r="I107" s="134"/>
      <c r="J107" s="134"/>
      <c r="K107" s="134"/>
      <c r="L107" s="134"/>
      <c r="M107" s="136"/>
      <c r="N107" s="134"/>
      <c r="O107" s="136"/>
      <c r="P107" s="134"/>
      <c r="Q107" s="136"/>
      <c r="R107" s="22" t="str">
        <f t="shared" si="57"/>
        <v xml:space="preserve"> </v>
      </c>
      <c r="S107" s="22" t="str">
        <f t="shared" si="57"/>
        <v xml:space="preserve"> </v>
      </c>
      <c r="T107" s="22" t="str">
        <f t="shared" si="58"/>
        <v xml:space="preserve"> </v>
      </c>
      <c r="U107" s="23" t="str">
        <f t="shared" si="59"/>
        <v xml:space="preserve"> </v>
      </c>
      <c r="V107" s="24"/>
      <c r="W107" s="25"/>
    </row>
    <row r="108" spans="1:23" hidden="1" x14ac:dyDescent="0.25">
      <c r="A108" s="21"/>
      <c r="B108" s="134"/>
      <c r="C108" s="134"/>
      <c r="D108" s="134"/>
      <c r="E108" s="135">
        <f t="shared" si="60"/>
        <v>0</v>
      </c>
      <c r="F108" s="134"/>
      <c r="G108" s="134"/>
      <c r="H108" s="134"/>
      <c r="I108" s="134"/>
      <c r="J108" s="134"/>
      <c r="K108" s="134"/>
      <c r="L108" s="134"/>
      <c r="M108" s="136"/>
      <c r="N108" s="134"/>
      <c r="O108" s="136"/>
      <c r="P108" s="134"/>
      <c r="Q108" s="136"/>
      <c r="R108" s="22" t="str">
        <f t="shared" si="57"/>
        <v xml:space="preserve"> </v>
      </c>
      <c r="S108" s="22" t="str">
        <f t="shared" si="57"/>
        <v xml:space="preserve"> </v>
      </c>
      <c r="T108" s="22" t="str">
        <f t="shared" si="58"/>
        <v xml:space="preserve"> </v>
      </c>
      <c r="U108" s="23" t="str">
        <f t="shared" si="59"/>
        <v xml:space="preserve"> </v>
      </c>
      <c r="V108" s="24"/>
      <c r="W108" s="25"/>
    </row>
    <row r="109" spans="1:23" hidden="1" x14ac:dyDescent="0.25">
      <c r="A109" s="21"/>
      <c r="B109" s="134"/>
      <c r="C109" s="134"/>
      <c r="D109" s="134"/>
      <c r="E109" s="135">
        <f t="shared" si="60"/>
        <v>0</v>
      </c>
      <c r="F109" s="134"/>
      <c r="G109" s="134"/>
      <c r="H109" s="134"/>
      <c r="I109" s="134"/>
      <c r="J109" s="134"/>
      <c r="K109" s="134"/>
      <c r="L109" s="134"/>
      <c r="M109" s="136"/>
      <c r="N109" s="134"/>
      <c r="O109" s="136"/>
      <c r="P109" s="134"/>
      <c r="Q109" s="136"/>
      <c r="R109" s="22" t="str">
        <f t="shared" si="57"/>
        <v xml:space="preserve"> </v>
      </c>
      <c r="S109" s="22" t="str">
        <f t="shared" si="57"/>
        <v xml:space="preserve"> </v>
      </c>
      <c r="T109" s="22" t="str">
        <f t="shared" si="58"/>
        <v xml:space="preserve"> </v>
      </c>
      <c r="U109" s="23" t="str">
        <f t="shared" si="59"/>
        <v xml:space="preserve"> </v>
      </c>
      <c r="V109" s="24"/>
      <c r="W109" s="25"/>
    </row>
    <row r="110" spans="1:23" hidden="1" x14ac:dyDescent="0.25">
      <c r="A110" s="21"/>
      <c r="B110" s="134"/>
      <c r="C110" s="134"/>
      <c r="D110" s="134"/>
      <c r="E110" s="135">
        <f t="shared" si="60"/>
        <v>0</v>
      </c>
      <c r="F110" s="134"/>
      <c r="G110" s="134"/>
      <c r="H110" s="136"/>
      <c r="I110" s="134"/>
      <c r="J110" s="136"/>
      <c r="K110" s="134"/>
      <c r="L110" s="136"/>
      <c r="M110" s="136"/>
      <c r="N110" s="136"/>
      <c r="O110" s="136"/>
      <c r="P110" s="136"/>
      <c r="Q110" s="136"/>
      <c r="R110" s="22" t="str">
        <f t="shared" si="57"/>
        <v xml:space="preserve"> </v>
      </c>
      <c r="S110" s="22" t="str">
        <f t="shared" si="57"/>
        <v xml:space="preserve"> </v>
      </c>
      <c r="T110" s="22" t="str">
        <f t="shared" si="58"/>
        <v xml:space="preserve"> </v>
      </c>
      <c r="U110" s="23" t="str">
        <f t="shared" si="59"/>
        <v xml:space="preserve"> </v>
      </c>
      <c r="V110" s="24"/>
      <c r="W110" s="25"/>
    </row>
    <row r="111" spans="1:23" hidden="1" x14ac:dyDescent="0.25">
      <c r="A111" s="21"/>
      <c r="B111" s="134"/>
      <c r="C111" s="134"/>
      <c r="D111" s="134"/>
      <c r="E111" s="135">
        <f t="shared" si="60"/>
        <v>0</v>
      </c>
      <c r="F111" s="134"/>
      <c r="G111" s="134"/>
      <c r="H111" s="136"/>
      <c r="I111" s="134"/>
      <c r="J111" s="136"/>
      <c r="K111" s="134"/>
      <c r="L111" s="136"/>
      <c r="M111" s="136"/>
      <c r="N111" s="136"/>
      <c r="O111" s="136"/>
      <c r="P111" s="136"/>
      <c r="Q111" s="136"/>
      <c r="R111" s="22" t="str">
        <f t="shared" si="57"/>
        <v xml:space="preserve"> </v>
      </c>
      <c r="S111" s="22" t="str">
        <f t="shared" si="57"/>
        <v xml:space="preserve"> </v>
      </c>
      <c r="T111" s="22" t="str">
        <f t="shared" si="58"/>
        <v xml:space="preserve"> </v>
      </c>
      <c r="U111" s="23" t="str">
        <f t="shared" si="59"/>
        <v xml:space="preserve"> </v>
      </c>
      <c r="V111" s="24"/>
      <c r="W111" s="25"/>
    </row>
    <row r="112" spans="1:23" hidden="1" x14ac:dyDescent="0.25">
      <c r="A112" s="21"/>
      <c r="B112" s="134"/>
      <c r="C112" s="134"/>
      <c r="D112" s="134"/>
      <c r="E112" s="135">
        <f t="shared" si="60"/>
        <v>0</v>
      </c>
      <c r="F112" s="134"/>
      <c r="G112" s="134"/>
      <c r="H112" s="136"/>
      <c r="I112" s="134"/>
      <c r="J112" s="136"/>
      <c r="K112" s="134"/>
      <c r="L112" s="136"/>
      <c r="M112" s="136"/>
      <c r="N112" s="136"/>
      <c r="O112" s="136"/>
      <c r="P112" s="136"/>
      <c r="Q112" s="136"/>
      <c r="R112" s="22" t="str">
        <f t="shared" si="57"/>
        <v xml:space="preserve"> </v>
      </c>
      <c r="S112" s="22" t="str">
        <f t="shared" si="57"/>
        <v xml:space="preserve"> </v>
      </c>
      <c r="T112" s="22" t="str">
        <f t="shared" si="58"/>
        <v xml:space="preserve"> </v>
      </c>
      <c r="U112" s="23" t="str">
        <f t="shared" si="59"/>
        <v xml:space="preserve"> </v>
      </c>
      <c r="V112" s="24"/>
      <c r="W112" s="25"/>
    </row>
    <row r="113" spans="1:23" hidden="1" x14ac:dyDescent="0.25">
      <c r="A113" s="26"/>
      <c r="B113" s="137"/>
      <c r="C113" s="138"/>
      <c r="D113" s="138"/>
      <c r="E113" s="138"/>
      <c r="F113" s="137"/>
      <c r="G113" s="138"/>
      <c r="H113" s="137"/>
      <c r="I113" s="138"/>
      <c r="J113" s="137"/>
      <c r="K113" s="138"/>
      <c r="L113" s="137"/>
      <c r="M113" s="137"/>
      <c r="N113" s="137"/>
      <c r="O113" s="137"/>
      <c r="P113" s="137"/>
      <c r="Q113" s="137"/>
      <c r="R113" s="19" t="str">
        <f t="shared" ref="R113:S115" si="61">IF(L113=0," ",(N113-L113)/L113)</f>
        <v xml:space="preserve"> </v>
      </c>
      <c r="S113" s="20" t="str">
        <f t="shared" si="61"/>
        <v xml:space="preserve"> </v>
      </c>
      <c r="T113" s="19" t="str">
        <f t="shared" si="58"/>
        <v xml:space="preserve"> </v>
      </c>
      <c r="U113" s="20" t="str">
        <f t="shared" si="59"/>
        <v xml:space="preserve"> </v>
      </c>
      <c r="V113" s="27"/>
      <c r="W113" s="28"/>
    </row>
    <row r="114" spans="1:23" hidden="1" x14ac:dyDescent="0.25">
      <c r="A114" s="26" t="s">
        <v>89</v>
      </c>
      <c r="B114" s="137">
        <f t="shared" ref="B114:Q114" si="62">B97+B87</f>
        <v>0</v>
      </c>
      <c r="C114" s="137">
        <f t="shared" si="62"/>
        <v>0</v>
      </c>
      <c r="D114" s="137">
        <f t="shared" si="62"/>
        <v>0</v>
      </c>
      <c r="E114" s="137">
        <f t="shared" si="62"/>
        <v>0</v>
      </c>
      <c r="F114" s="137" t="e">
        <f t="shared" si="62"/>
        <v>#VALUE!</v>
      </c>
      <c r="G114" s="137" t="e">
        <f t="shared" si="62"/>
        <v>#VALUE!</v>
      </c>
      <c r="H114" s="137">
        <f t="shared" si="62"/>
        <v>0</v>
      </c>
      <c r="I114" s="137">
        <f t="shared" si="62"/>
        <v>0</v>
      </c>
      <c r="J114" s="137">
        <f t="shared" si="62"/>
        <v>0</v>
      </c>
      <c r="K114" s="137">
        <f t="shared" si="62"/>
        <v>0</v>
      </c>
      <c r="L114" s="137">
        <f t="shared" si="62"/>
        <v>0</v>
      </c>
      <c r="M114" s="137">
        <f t="shared" si="62"/>
        <v>0</v>
      </c>
      <c r="N114" s="137">
        <f t="shared" si="62"/>
        <v>0</v>
      </c>
      <c r="O114" s="137">
        <f t="shared" si="62"/>
        <v>0</v>
      </c>
      <c r="P114" s="137">
        <f t="shared" si="62"/>
        <v>0</v>
      </c>
      <c r="Q114" s="137">
        <f t="shared" si="62"/>
        <v>0</v>
      </c>
      <c r="R114" s="29" t="str">
        <f t="shared" si="61"/>
        <v xml:space="preserve"> </v>
      </c>
      <c r="S114" s="30" t="str">
        <f t="shared" si="61"/>
        <v xml:space="preserve"> </v>
      </c>
      <c r="T114" s="29" t="str">
        <f t="shared" si="58"/>
        <v xml:space="preserve"> </v>
      </c>
      <c r="U114" s="30" t="str">
        <f t="shared" si="59"/>
        <v xml:space="preserve"> </v>
      </c>
      <c r="V114" s="27"/>
      <c r="W114" s="28"/>
    </row>
    <row r="115" spans="1:23" hidden="1" x14ac:dyDescent="0.25">
      <c r="A115" s="31" t="s">
        <v>143</v>
      </c>
      <c r="B115" s="139">
        <f>B87</f>
        <v>0</v>
      </c>
      <c r="C115" s="139">
        <f t="shared" ref="C115:Q115" si="63">C87</f>
        <v>0</v>
      </c>
      <c r="D115" s="139">
        <f t="shared" si="63"/>
        <v>0</v>
      </c>
      <c r="E115" s="139">
        <f t="shared" si="63"/>
        <v>0</v>
      </c>
      <c r="F115" s="139" t="e">
        <f t="shared" si="63"/>
        <v>#VALUE!</v>
      </c>
      <c r="G115" s="139" t="e">
        <f t="shared" si="63"/>
        <v>#VALUE!</v>
      </c>
      <c r="H115" s="139">
        <f t="shared" si="63"/>
        <v>0</v>
      </c>
      <c r="I115" s="139">
        <f t="shared" si="63"/>
        <v>0</v>
      </c>
      <c r="J115" s="139">
        <f t="shared" si="63"/>
        <v>0</v>
      </c>
      <c r="K115" s="139">
        <f t="shared" si="63"/>
        <v>0</v>
      </c>
      <c r="L115" s="139">
        <f t="shared" si="63"/>
        <v>0</v>
      </c>
      <c r="M115" s="139">
        <f t="shared" si="63"/>
        <v>0</v>
      </c>
      <c r="N115" s="139">
        <f t="shared" si="63"/>
        <v>0</v>
      </c>
      <c r="O115" s="139">
        <f t="shared" si="63"/>
        <v>0</v>
      </c>
      <c r="P115" s="139">
        <f t="shared" si="63"/>
        <v>0</v>
      </c>
      <c r="Q115" s="139">
        <f t="shared" si="63"/>
        <v>0</v>
      </c>
      <c r="R115" s="29" t="str">
        <f t="shared" si="61"/>
        <v xml:space="preserve"> </v>
      </c>
      <c r="S115" s="30" t="str">
        <f t="shared" si="61"/>
        <v xml:space="preserve"> </v>
      </c>
      <c r="T115" s="29" t="str">
        <f t="shared" si="58"/>
        <v xml:space="preserve"> </v>
      </c>
      <c r="U115" s="30" t="str">
        <f t="shared" si="59"/>
        <v xml:space="preserve"> </v>
      </c>
      <c r="V115" s="27"/>
      <c r="W115" s="28"/>
    </row>
    <row r="116" spans="1:23" x14ac:dyDescent="0.25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4"/>
      <c r="S116" s="34"/>
      <c r="T116" s="34"/>
      <c r="U116" s="34"/>
      <c r="V116" s="28"/>
      <c r="W116" s="28"/>
    </row>
    <row r="117" spans="1:23" x14ac:dyDescent="0.25">
      <c r="A117" s="35" t="s">
        <v>144</v>
      </c>
    </row>
    <row r="118" spans="1:23" x14ac:dyDescent="0.25">
      <c r="A118" s="35" t="s">
        <v>145</v>
      </c>
    </row>
    <row r="119" spans="1:23" ht="13" x14ac:dyDescent="0.3">
      <c r="A119" s="35" t="s">
        <v>146</v>
      </c>
      <c r="B119" s="36"/>
      <c r="C119" s="36"/>
      <c r="D119" s="36"/>
      <c r="E119" s="36"/>
      <c r="F119" s="36"/>
      <c r="H119" s="36"/>
      <c r="I119" s="36"/>
      <c r="J119" s="36"/>
      <c r="K119" s="36"/>
      <c r="V119" s="36"/>
    </row>
    <row r="120" spans="1:23" ht="13" x14ac:dyDescent="0.3">
      <c r="A120" s="35" t="s">
        <v>147</v>
      </c>
      <c r="B120" s="36"/>
      <c r="C120" s="36"/>
      <c r="D120" s="36"/>
      <c r="E120" s="36"/>
      <c r="F120" s="36"/>
      <c r="H120" s="36"/>
      <c r="I120" s="36"/>
      <c r="J120" s="36"/>
      <c r="K120" s="36"/>
      <c r="V120" s="36"/>
    </row>
    <row r="121" spans="1:23" ht="13" x14ac:dyDescent="0.3">
      <c r="A121" s="35" t="s">
        <v>148</v>
      </c>
      <c r="B121" s="36"/>
      <c r="C121" s="36"/>
      <c r="D121" s="36"/>
      <c r="E121" s="36"/>
      <c r="F121" s="36"/>
      <c r="H121" s="36"/>
      <c r="I121" s="36"/>
      <c r="J121" s="36"/>
      <c r="K121" s="36"/>
      <c r="V121" s="36"/>
    </row>
    <row r="122" spans="1:23" x14ac:dyDescent="0.25">
      <c r="A122" s="35" t="s">
        <v>149</v>
      </c>
    </row>
    <row r="124" spans="1:23" ht="13" x14ac:dyDescent="0.3">
      <c r="A124" s="36"/>
      <c r="G124" s="36"/>
      <c r="W124" s="36"/>
    </row>
    <row r="125" spans="1:23" ht="13" x14ac:dyDescent="0.3">
      <c r="A125" s="36"/>
      <c r="G125" s="36"/>
      <c r="W125" s="36"/>
    </row>
    <row r="126" spans="1:23" ht="13" x14ac:dyDescent="0.3">
      <c r="A126" s="36"/>
      <c r="G126" s="36"/>
      <c r="W126" s="36"/>
    </row>
  </sheetData>
  <sheetProtection algorithmName="SHA-512" hashValue="UrrQCRCvzru16mKhs6FEA5KzrJ1EL6L40MEnmvdc81F8VlfEJCybKjouY1YqnZaN0Ota+Mz5tI5haHdKQBlobg==" saltValue="vThWeH+mWVvGX1sDPS04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7:Q77"/>
    <mergeCell ref="R77:S77"/>
    <mergeCell ref="T77:U77"/>
    <mergeCell ref="V77:W77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6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A08287-CD20-462D-AFDE-117806E4A52B}"/>
</file>

<file path=customXml/itemProps2.xml><?xml version="1.0" encoding="utf-8"?>
<ds:datastoreItem xmlns:ds="http://schemas.openxmlformats.org/officeDocument/2006/customXml" ds:itemID="{925264B1-6878-4F20-8957-495E92765097}"/>
</file>

<file path=customXml/itemProps3.xml><?xml version="1.0" encoding="utf-8"?>
<ds:datastoreItem xmlns:ds="http://schemas.openxmlformats.org/officeDocument/2006/customXml" ds:itemID="{E09CB987-E7DD-442C-BEA9-17E03DBCB7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2026-02-06T09:33:11Z</dcterms:created>
  <dcterms:modified xsi:type="dcterms:W3CDTF">2026-02-06T09:35:16Z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